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E207511F-6EA2-4CEE-9019-3D82F4D9C249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49" i="4" l="1"/>
  <c r="E49" i="4"/>
  <c r="H47" i="4"/>
  <c r="H49" i="4" s="1"/>
  <c r="G49" i="4" s="1"/>
  <c r="H46" i="4"/>
  <c r="H42" i="4"/>
  <c r="H43" i="4"/>
  <c r="H44" i="4"/>
  <c r="H45" i="4"/>
  <c r="I11" i="3"/>
  <c r="E11" i="3"/>
  <c r="F11" i="3" s="1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<sst xmlns="http://schemas.openxmlformats.org/spreadsheetml/2006/main" count="576" uniqueCount="168">
  <si>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</si>
  <si>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</si>
  <si>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</si>
  <si>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</si>
  <si>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</si>
  <si>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</si>
  <si>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</si>
  <si>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</si>
  <si>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</si>
  <si>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</si>
  <si>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</si>
  <si>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</si>
  <si>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</si>
  <si>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</si>
  <si>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</si>
  <si>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</si>
  <si>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</si>
  <si>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</si>
  <si>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</si>
  <si>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</si>
  <si>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</si>
  <si>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</si>
  <si>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</si>
  <si>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</si>
  <si>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</si>
  <si>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</si>
  <si>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</si>
  <si>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</si>
  <si>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</si>
  <si>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</si>
  <si>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</si>
  <si>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</si>
  <si>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</si>
  <si>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</si>
  <si>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</si>
  <si>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</si>
  <si>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</si>
  <si>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</si>
  <si>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</si>
  <si>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</si>
  <si>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</si>
  <si>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</si>
  <si>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</si>
  <si>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</si>
  <si>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</si>
  <si>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</si>
  <si>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</si>
  <si>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</si>
  <si>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</si>
  <si>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</si>
  <si>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</si>
  <si>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</si>
  <si>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</si>
  <si>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</si>
  <si>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</si>
  <si>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</si>
  <si>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</si>
  <si>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</si>
  <si>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</si>
  <si>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</si>
  <si>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</si>
  <si>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</si>
  <si>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</si>
  <si>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</si>
  <si>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</si>
  <si>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</si>
  <si>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</si>
  <si>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</si>
  <si>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</si>
  <si>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</si>
  <si>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</si>
  <si>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</si>
  <si>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</si>
  <si>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</si>
  <si>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</si>
  <si>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</si>
  <si>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</si>
  <si>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</si>
  <si>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</si>
  <si>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</si>
  <si>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</si>
  <si>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</si>
  <si>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</si>
  <si>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</si>
  <si>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</si>
  <si>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</si>
  <si>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</si>
  <si>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</si>
  <si>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</si>
  <si>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</si>
  <si>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</si>
  <si>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</si>
  <si>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</si>
  <si>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</si>
  <si>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</si>
  <si>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</si>
  <si>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</si>
  <si>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</si>
  <si>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</si>
  <si>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</si>
  <si>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</si>
  <si>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</si>
  <si>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</si>
  <si>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</si>
  <si>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</si>
  <si>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</si>
  <si>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</si>
  <si>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02.-06.09.2024</t>
  </si>
  <si>
    <t>Woche 36</t>
  </si>
  <si>
    <t>Purchases of its own shares between 09/09/24 and 13/09/24</t>
  </si>
  <si>
    <t>09.-13.09.2024</t>
  </si>
  <si>
    <t>Woche 37</t>
  </si>
  <si>
    <t>OD_89ySaai-00</t>
  </si>
  <si>
    <t>OD_89ySaar-00</t>
  </si>
  <si>
    <t>OD_89yZbZD-00</t>
  </si>
  <si>
    <t>OD_89zM2hE-00</t>
  </si>
  <si>
    <t>OD_89zM2hE-02</t>
  </si>
  <si>
    <t>OD_89zM2hE-04</t>
  </si>
  <si>
    <t>OD_89zM2hF-01</t>
  </si>
  <si>
    <t>OD_8A04n71-00</t>
  </si>
  <si>
    <t>OD_8A04nN7-00</t>
  </si>
  <si>
    <t>OD_8A06olN-00</t>
  </si>
  <si>
    <t>OD_8A08q9S-00</t>
  </si>
  <si>
    <t>OD_8A0CSMt-00</t>
  </si>
  <si>
    <t>OD_8A0N2Rv-00</t>
  </si>
  <si>
    <t>OD_8A0N2Rv-02</t>
  </si>
  <si>
    <t>OD_8A4LH2L-00</t>
  </si>
  <si>
    <t>OD_8A4LHIj-00</t>
  </si>
  <si>
    <t>OD_8A4YZQQ-00</t>
  </si>
  <si>
    <t>OD_8A4lQR1-00</t>
  </si>
  <si>
    <t>OD_8A4lQR2-01</t>
  </si>
  <si>
    <t>OD_8A5F7Z4-00</t>
  </si>
  <si>
    <t>OD_8A5c2Bu-00</t>
  </si>
  <si>
    <t>OD_8A5c8xG-00</t>
  </si>
  <si>
    <t>OD_8A5cFyj-00</t>
  </si>
  <si>
    <t>OD_8A69jh6-00</t>
  </si>
  <si>
    <t>OD_8A69jh6-02</t>
  </si>
  <si>
    <t>OD_8A6A07j-00</t>
  </si>
  <si>
    <t>OD_8A6Cbtn-00</t>
  </si>
  <si>
    <t>OD_8AA9G9J-00</t>
  </si>
  <si>
    <t>OD_8AASFcY-01</t>
  </si>
  <si>
    <t>OD_8AASFcY-04</t>
  </si>
  <si>
    <t>OD_8AAT85a-00</t>
  </si>
  <si>
    <t>OD_8AAT85a-02</t>
  </si>
  <si>
    <t>OD_8AAbsCe-00</t>
  </si>
  <si>
    <t>OD_8AAo3i5-00</t>
  </si>
  <si>
    <t>OD_8ABKPJy-00</t>
  </si>
  <si>
    <t>OD_8ABnjMK-00</t>
  </si>
  <si>
    <t>OD_8AC6UTp-00</t>
  </si>
  <si>
    <t>OD_8AC73CV-00</t>
  </si>
  <si>
    <t>OD_8AC73CW-00</t>
  </si>
  <si>
    <t>OD_8AC73Ca-00</t>
  </si>
  <si>
    <t>OD_8AHbr3k-00</t>
  </si>
  <si>
    <t>OD_8AHbr3l-01</t>
  </si>
  <si>
    <t>OD_8AHbr3m-00</t>
  </si>
  <si>
    <t>OD_8AHugLT-00</t>
  </si>
  <si>
    <t>OD_8AHugLd-00</t>
  </si>
  <si>
    <t>OD_8AHugLe-00</t>
  </si>
  <si>
    <t>OD_8AHvhAU-00</t>
  </si>
  <si>
    <t>OD_8AHx2Ps-00</t>
  </si>
  <si>
    <t>OD_8AM0EyJ-00</t>
  </si>
  <si>
    <t>OD_8AM0EyK-01</t>
  </si>
  <si>
    <t>OD_8AMKtGs-00</t>
  </si>
  <si>
    <t>OD_8AMaCXj-00</t>
  </si>
  <si>
    <t>OD_8AN718s-00</t>
  </si>
  <si>
    <t>OD_8ANT1rn-00</t>
  </si>
  <si>
    <t>OD_8ANfZRU-02</t>
  </si>
  <si>
    <t>OD_8ANjmt8-00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</si>
</sst>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L9" sqref="L9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2" t="s">
        <v>109</v>
      </c>
      <c r="B2" s="53"/>
      <c r="C2" s="53"/>
      <c r="D2" s="53"/>
      <c r="E2" s="53"/>
      <c r="F2" s="53"/>
      <c r="G2" s="53"/>
      <c r="H2" s="53"/>
      <c r="I2" s="53"/>
      <c r="J2" s="54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45544</v>
      </c>
      <c r="D6" s="9" t="s">
        <v>21</v>
      </c>
      <c r="E6" s="12">
        <v>3000</v>
      </c>
      <c r="F6" s="13">
        <v>23.395917000000001</v>
      </c>
      <c r="G6" s="14">
        <f>SUM(E6*F6)</f>
        <v>70187.751000000004</v>
      </c>
      <c r="H6" s="43">
        <f>ROUND(E6*F6,2)</f>
        <v>70187.75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45545</v>
      </c>
      <c r="D7" s="9" t="s">
        <v>21</v>
      </c>
      <c r="E7" s="12">
        <v>3000</v>
      </c>
      <c r="F7" s="13">
        <v>23.042950000000001</v>
      </c>
      <c r="G7" s="14">
        <f>SUM(E7*F7)</f>
        <v>69128.850000000006</v>
      </c>
      <c r="H7" s="43">
        <f t="shared" ref="H7:H9" si="0">ROUND(E7*F7,2)</f>
        <v>69128.850000000006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45546</v>
      </c>
      <c r="D8" s="9" t="s">
        <v>21</v>
      </c>
      <c r="E8" s="12">
        <v>3000</v>
      </c>
      <c r="F8" s="13">
        <v>22.957249999999998</v>
      </c>
      <c r="G8" s="14">
        <f>SUM(E8*F8)</f>
        <v>68871.75</v>
      </c>
      <c r="H8" s="43">
        <f t="shared" ref="H8" si="1">ROUND(E8*F8,2)</f>
        <v>68871.75</v>
      </c>
      <c r="I8" s="29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45547</v>
      </c>
      <c r="D9" s="9" t="s">
        <v>21</v>
      </c>
      <c r="E9" s="12">
        <v>3000</v>
      </c>
      <c r="F9" s="13">
        <v>22.766449999999999</v>
      </c>
      <c r="G9" s="14"/>
      <c r="H9" s="43">
        <f t="shared" si="0"/>
        <v>68299.350000000006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45548</v>
      </c>
      <c r="D10" s="9" t="s">
        <v>21</v>
      </c>
      <c r="E10" s="12">
        <v>3000</v>
      </c>
      <c r="F10" s="13">
        <v>22.5319</v>
      </c>
      <c r="G10" s="14"/>
      <c r="H10" s="43">
        <f t="shared" ref="H10" si="2">ROUND(E10*F10,2)</f>
        <v>67595.7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15000</v>
      </c>
      <c r="F11" s="49">
        <f>SUMPRODUCT(E6:E10,F6:F10)/E11</f>
        <v>22.938893400000001</v>
      </c>
      <c r="G11" s="18"/>
      <c r="H11" s="45">
        <f>SUM(H6:H10)</f>
        <v>344083.4</v>
      </c>
      <c r="I11" s="46">
        <f>SUM(I6:I10)</f>
        <v>1.9616992861729403E-4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SUM(J15:J115519)</f>
        <v>15000</v>
      </c>
      <c r="F12" s="51">
        <f>ROUND(SUMPRODUCT(H15:H17635,J15:J17635)/SUM(J15:J17635),6)</f>
        <v>22.938893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45544.385115740741</v>
      </c>
      <c r="F15" s="4" t="s">
        <v>21</v>
      </c>
      <c r="G15" s="4"/>
      <c r="H15" s="6">
        <v>23.55</v>
      </c>
      <c r="I15" s="4" t="s">
        <v>0</v>
      </c>
      <c r="J15" s="7">
        <v>290</v>
      </c>
      <c r="K15" s="4" t="s">
        <v>18</v>
      </c>
      <c r="L15" s="4" t="s">
        <v>112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45544.385115740741</v>
      </c>
      <c r="F16" s="4" t="s">
        <v>21</v>
      </c>
      <c r="G16" s="4"/>
      <c r="H16" s="6">
        <v>23.55</v>
      </c>
      <c r="I16" s="4" t="s">
        <v>0</v>
      </c>
      <c r="J16" s="7">
        <v>54</v>
      </c>
      <c r="K16" s="4" t="s">
        <v>18</v>
      </c>
      <c r="L16" s="4" t="s">
        <v>113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45544.404467592591</v>
      </c>
      <c r="F17" s="4" t="s">
        <v>21</v>
      </c>
      <c r="G17" s="4"/>
      <c r="H17" s="6">
        <v>23.35</v>
      </c>
      <c r="I17" s="4" t="s">
        <v>0</v>
      </c>
      <c r="J17" s="7">
        <v>224</v>
      </c>
      <c r="K17" s="4" t="s">
        <v>18</v>
      </c>
      <c r="L17" s="4" t="s">
        <v>114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45544.538078703707</v>
      </c>
      <c r="F18" s="4" t="s">
        <v>21</v>
      </c>
      <c r="G18" s="4"/>
      <c r="H18" s="6">
        <v>23.45</v>
      </c>
      <c r="I18" s="4" t="s">
        <v>0</v>
      </c>
      <c r="J18" s="7">
        <v>634</v>
      </c>
      <c r="K18" s="4" t="s">
        <v>18</v>
      </c>
      <c r="L18" s="4" t="s">
        <v>115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45544.538078703707</v>
      </c>
      <c r="F19" s="4" t="s">
        <v>21</v>
      </c>
      <c r="G19" s="4"/>
      <c r="H19" s="6">
        <v>23.45</v>
      </c>
      <c r="I19" s="4" t="s">
        <v>0</v>
      </c>
      <c r="J19" s="7">
        <v>339</v>
      </c>
      <c r="K19" s="4" t="s">
        <v>18</v>
      </c>
      <c r="L19" s="4" t="s">
        <v>116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45544.538078703707</v>
      </c>
      <c r="F20" s="4" t="s">
        <v>21</v>
      </c>
      <c r="G20" s="4"/>
      <c r="H20" s="6">
        <v>23.45</v>
      </c>
      <c r="I20" s="4" t="s">
        <v>0</v>
      </c>
      <c r="J20" s="7">
        <v>17</v>
      </c>
      <c r="K20" s="4" t="s">
        <v>18</v>
      </c>
      <c r="L20" s="4" t="s">
        <v>117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45544.538078703707</v>
      </c>
      <c r="F21" s="4" t="s">
        <v>21</v>
      </c>
      <c r="G21" s="4"/>
      <c r="H21" s="6">
        <v>23.45</v>
      </c>
      <c r="I21" s="4" t="s">
        <v>0</v>
      </c>
      <c r="J21" s="7">
        <v>263</v>
      </c>
      <c r="K21" s="4" t="s">
        <v>18</v>
      </c>
      <c r="L21" s="4" t="s">
        <v>118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45544.661516203705</v>
      </c>
      <c r="F22" s="4" t="s">
        <v>21</v>
      </c>
      <c r="G22" s="4"/>
      <c r="H22" s="6">
        <v>23.35</v>
      </c>
      <c r="I22" s="4" t="s">
        <v>0</v>
      </c>
      <c r="J22" s="7">
        <v>292</v>
      </c>
      <c r="K22" s="4" t="s">
        <v>18</v>
      </c>
      <c r="L22" s="4" t="s">
        <v>119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45544.661527777775</v>
      </c>
      <c r="F23" s="4" t="s">
        <v>21</v>
      </c>
      <c r="G23" s="4"/>
      <c r="H23" s="6">
        <v>23.35</v>
      </c>
      <c r="I23" s="4" t="s">
        <v>0</v>
      </c>
      <c r="J23" s="7">
        <v>23</v>
      </c>
      <c r="K23" s="4" t="s">
        <v>18</v>
      </c>
      <c r="L23" s="4" t="s">
        <v>120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45544.66710648148</v>
      </c>
      <c r="F24" s="4" t="s">
        <v>21</v>
      </c>
      <c r="G24" s="4"/>
      <c r="H24" s="6">
        <v>23.35</v>
      </c>
      <c r="I24" s="4" t="s">
        <v>0</v>
      </c>
      <c r="J24" s="7">
        <v>58</v>
      </c>
      <c r="K24" s="4" t="s">
        <v>18</v>
      </c>
      <c r="L24" s="4" t="s">
        <v>121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45544.672685185185</v>
      </c>
      <c r="F25" s="4" t="s">
        <v>21</v>
      </c>
      <c r="G25" s="4"/>
      <c r="H25" s="6">
        <v>23.35</v>
      </c>
      <c r="I25" s="4" t="s">
        <v>0</v>
      </c>
      <c r="J25" s="7">
        <v>33</v>
      </c>
      <c r="K25" s="4" t="s">
        <v>18</v>
      </c>
      <c r="L25" s="4" t="s">
        <v>122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45544.682650462964</v>
      </c>
      <c r="F26" s="4" t="s">
        <v>21</v>
      </c>
      <c r="G26" s="4"/>
      <c r="H26" s="6">
        <v>23.25</v>
      </c>
      <c r="I26" s="4" t="s">
        <v>0</v>
      </c>
      <c r="J26" s="7">
        <v>354</v>
      </c>
      <c r="K26" s="4" t="s">
        <v>18</v>
      </c>
      <c r="L26" s="4" t="s">
        <v>123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45544.711840277778</v>
      </c>
      <c r="F27" s="4" t="s">
        <v>21</v>
      </c>
      <c r="G27" s="4"/>
      <c r="H27" s="6">
        <v>23.3</v>
      </c>
      <c r="I27" s="4" t="s">
        <v>0</v>
      </c>
      <c r="J27" s="7">
        <v>237</v>
      </c>
      <c r="K27" s="4" t="s">
        <v>18</v>
      </c>
      <c r="L27" s="4" t="s">
        <v>124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45544.711840277778</v>
      </c>
      <c r="F28" s="4" t="s">
        <v>21</v>
      </c>
      <c r="G28" s="4"/>
      <c r="H28" s="6">
        <v>23.3</v>
      </c>
      <c r="I28" s="4" t="s">
        <v>0</v>
      </c>
      <c r="J28" s="7">
        <v>182</v>
      </c>
      <c r="K28" s="4" t="s">
        <v>18</v>
      </c>
      <c r="L28" s="4" t="s">
        <v>125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45545.391064814816</v>
      </c>
      <c r="F29" s="4" t="s">
        <v>21</v>
      </c>
      <c r="G29" s="4"/>
      <c r="H29" s="6">
        <v>23.15</v>
      </c>
      <c r="I29" s="4" t="s">
        <v>0</v>
      </c>
      <c r="J29" s="7">
        <v>223</v>
      </c>
      <c r="K29" s="4" t="s">
        <v>18</v>
      </c>
      <c r="L29" s="4" t="s">
        <v>126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45545.391076388885</v>
      </c>
      <c r="F30" s="4" t="s">
        <v>21</v>
      </c>
      <c r="G30" s="4"/>
      <c r="H30" s="6">
        <v>23.15</v>
      </c>
      <c r="I30" s="4" t="s">
        <v>0</v>
      </c>
      <c r="J30" s="7">
        <v>406</v>
      </c>
      <c r="K30" s="4" t="s">
        <v>18</v>
      </c>
      <c r="L30" s="4" t="s">
        <v>127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45545.427743055552</v>
      </c>
      <c r="F31" s="4" t="s">
        <v>21</v>
      </c>
      <c r="G31" s="4"/>
      <c r="H31" s="6">
        <v>23.2</v>
      </c>
      <c r="I31" s="4" t="s">
        <v>0</v>
      </c>
      <c r="J31" s="7">
        <v>562</v>
      </c>
      <c r="K31" s="4" t="s">
        <v>18</v>
      </c>
      <c r="L31" s="4" t="s">
        <v>128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45545.463206018518</v>
      </c>
      <c r="F32" s="4" t="s">
        <v>21</v>
      </c>
      <c r="G32" s="4"/>
      <c r="H32" s="6">
        <v>23.1</v>
      </c>
      <c r="I32" s="4" t="s">
        <v>0</v>
      </c>
      <c r="J32" s="7">
        <v>258</v>
      </c>
      <c r="K32" s="4" t="s">
        <v>18</v>
      </c>
      <c r="L32" s="4" t="s">
        <v>129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45545.463206018518</v>
      </c>
      <c r="F33" s="4" t="s">
        <v>21</v>
      </c>
      <c r="G33" s="4"/>
      <c r="H33" s="6">
        <v>23.1</v>
      </c>
      <c r="I33" s="4" t="s">
        <v>0</v>
      </c>
      <c r="J33" s="7">
        <v>47</v>
      </c>
      <c r="K33" s="4" t="s">
        <v>18</v>
      </c>
      <c r="L33" s="4" t="s">
        <v>130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45545.545115740744</v>
      </c>
      <c r="F34" s="4" t="s">
        <v>21</v>
      </c>
      <c r="G34" s="4"/>
      <c r="H34" s="6">
        <v>23</v>
      </c>
      <c r="I34" s="4" t="s">
        <v>0</v>
      </c>
      <c r="J34" s="7">
        <v>432</v>
      </c>
      <c r="K34" s="4" t="s">
        <v>18</v>
      </c>
      <c r="L34" s="4" t="s">
        <v>131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45545.60832175926</v>
      </c>
      <c r="F35" s="4" t="s">
        <v>21</v>
      </c>
      <c r="G35" s="4"/>
      <c r="H35" s="6">
        <v>22.8</v>
      </c>
      <c r="I35" s="4" t="s">
        <v>0</v>
      </c>
      <c r="J35" s="7">
        <v>4</v>
      </c>
      <c r="K35" s="4" t="s">
        <v>18</v>
      </c>
      <c r="L35" s="4" t="s">
        <v>132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45545.608622685184</v>
      </c>
      <c r="F36" s="4" t="s">
        <v>21</v>
      </c>
      <c r="G36" s="4"/>
      <c r="H36" s="6">
        <v>22.8</v>
      </c>
      <c r="I36" s="4" t="s">
        <v>0</v>
      </c>
      <c r="J36" s="7">
        <v>4</v>
      </c>
      <c r="K36" s="4" t="s">
        <v>18</v>
      </c>
      <c r="L36" s="4" t="s">
        <v>133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45545.608935185184</v>
      </c>
      <c r="F37" s="4" t="s">
        <v>21</v>
      </c>
      <c r="G37" s="4"/>
      <c r="H37" s="6">
        <v>22.8</v>
      </c>
      <c r="I37" s="4" t="s">
        <v>0</v>
      </c>
      <c r="J37" s="7">
        <v>4</v>
      </c>
      <c r="K37" s="4" t="s">
        <v>18</v>
      </c>
      <c r="L37" s="4" t="s">
        <v>134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45545.701284722221</v>
      </c>
      <c r="F38" s="4" t="s">
        <v>21</v>
      </c>
      <c r="G38" s="4"/>
      <c r="H38" s="6">
        <v>22.9</v>
      </c>
      <c r="I38" s="4" t="s">
        <v>0</v>
      </c>
      <c r="J38" s="7">
        <v>144</v>
      </c>
      <c r="K38" s="4" t="s">
        <v>18</v>
      </c>
      <c r="L38" s="4" t="s">
        <v>135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45545.701284722221</v>
      </c>
      <c r="F39" s="4" t="s">
        <v>21</v>
      </c>
      <c r="G39" s="4"/>
      <c r="H39" s="6">
        <v>22.9</v>
      </c>
      <c r="I39" s="4" t="s">
        <v>0</v>
      </c>
      <c r="J39" s="7">
        <v>557</v>
      </c>
      <c r="K39" s="4" t="s">
        <v>18</v>
      </c>
      <c r="L39" s="4" t="s">
        <v>136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45545.702013888891</v>
      </c>
      <c r="F40" s="4" t="s">
        <v>21</v>
      </c>
      <c r="G40" s="4"/>
      <c r="H40" s="6">
        <v>22.9</v>
      </c>
      <c r="I40" s="4" t="s">
        <v>0</v>
      </c>
      <c r="J40" s="7">
        <v>229</v>
      </c>
      <c r="K40" s="4" t="s">
        <v>18</v>
      </c>
      <c r="L40" s="4" t="s">
        <v>137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45545.70921296296</v>
      </c>
      <c r="F41" s="4" t="s">
        <v>21</v>
      </c>
      <c r="G41" s="4"/>
      <c r="H41" s="6">
        <v>22.9</v>
      </c>
      <c r="I41" s="4" t="s">
        <v>0</v>
      </c>
      <c r="J41" s="7">
        <v>130</v>
      </c>
      <c r="K41" s="4" t="s">
        <v>18</v>
      </c>
      <c r="L41" s="4" t="s">
        <v>138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45546.384062500001</v>
      </c>
      <c r="F42" s="4" t="s">
        <v>21</v>
      </c>
      <c r="G42" s="4"/>
      <c r="H42" s="6">
        <v>22.9</v>
      </c>
      <c r="I42" s="4" t="s">
        <v>0</v>
      </c>
      <c r="J42" s="7">
        <v>135</v>
      </c>
      <c r="K42" s="4" t="s">
        <v>18</v>
      </c>
      <c r="L42" s="4" t="s">
        <v>139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45546.43644675926</v>
      </c>
      <c r="F43" s="4" t="s">
        <v>21</v>
      </c>
      <c r="G43" s="4"/>
      <c r="H43" s="6">
        <v>23</v>
      </c>
      <c r="I43" s="4" t="s">
        <v>0</v>
      </c>
      <c r="J43" s="7">
        <v>70</v>
      </c>
      <c r="K43" s="4" t="s">
        <v>18</v>
      </c>
      <c r="L43" s="4" t="s">
        <v>140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45546.43644675926</v>
      </c>
      <c r="F44" s="4" t="s">
        <v>21</v>
      </c>
      <c r="G44" s="4"/>
      <c r="H44" s="6">
        <v>23</v>
      </c>
      <c r="I44" s="4" t="s">
        <v>0</v>
      </c>
      <c r="J44" s="7">
        <v>212</v>
      </c>
      <c r="K44" s="4" t="s">
        <v>18</v>
      </c>
      <c r="L44" s="4" t="s">
        <v>141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45546.43886574074</v>
      </c>
      <c r="F45" s="4" t="s">
        <v>21</v>
      </c>
      <c r="G45" s="4"/>
      <c r="H45" s="6">
        <v>23.05</v>
      </c>
      <c r="I45" s="4" t="s">
        <v>0</v>
      </c>
      <c r="J45" s="7">
        <v>740</v>
      </c>
      <c r="K45" s="4" t="s">
        <v>18</v>
      </c>
      <c r="L45" s="4" t="s">
        <v>142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45546.43886574074</v>
      </c>
      <c r="F46" s="4" t="s">
        <v>21</v>
      </c>
      <c r="G46" s="4"/>
      <c r="H46" s="6">
        <v>23.05</v>
      </c>
      <c r="I46" s="4" t="s">
        <v>0</v>
      </c>
      <c r="J46" s="7">
        <v>161</v>
      </c>
      <c r="K46" s="4" t="s">
        <v>18</v>
      </c>
      <c r="L46" s="4" t="s">
        <v>143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45546.46298611111</v>
      </c>
      <c r="F47" s="4" t="s">
        <v>21</v>
      </c>
      <c r="G47" s="4"/>
      <c r="H47" s="6">
        <v>23</v>
      </c>
      <c r="I47" s="4" t="s">
        <v>0</v>
      </c>
      <c r="J47" s="7">
        <v>288</v>
      </c>
      <c r="K47" s="4" t="s">
        <v>18</v>
      </c>
      <c r="L47" s="4" t="s">
        <v>144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45546.496608796297</v>
      </c>
      <c r="F48" s="4" t="s">
        <v>21</v>
      </c>
      <c r="G48" s="4"/>
      <c r="H48" s="6">
        <v>22.9</v>
      </c>
      <c r="I48" s="4" t="s">
        <v>0</v>
      </c>
      <c r="J48" s="7">
        <v>238</v>
      </c>
      <c r="K48" s="4" t="s">
        <v>18</v>
      </c>
      <c r="L48" s="4" t="s">
        <v>145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45546.585833333331</v>
      </c>
      <c r="F49" s="4" t="s">
        <v>21</v>
      </c>
      <c r="G49" s="4"/>
      <c r="H49" s="6">
        <v>22.8</v>
      </c>
      <c r="I49" s="4" t="s">
        <v>0</v>
      </c>
      <c r="J49" s="7">
        <v>236</v>
      </c>
      <c r="K49" s="4" t="s">
        <v>18</v>
      </c>
      <c r="L49" s="4" t="s">
        <v>146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45546.666724537034</v>
      </c>
      <c r="F50" s="4" t="s">
        <v>21</v>
      </c>
      <c r="G50" s="4"/>
      <c r="H50" s="6">
        <v>22.8</v>
      </c>
      <c r="I50" s="4" t="s">
        <v>0</v>
      </c>
      <c r="J50" s="7">
        <v>276</v>
      </c>
      <c r="K50" s="4" t="s">
        <v>18</v>
      </c>
      <c r="L50" s="4" t="s">
        <v>147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45546.718472222223</v>
      </c>
      <c r="F51" s="4" t="s">
        <v>21</v>
      </c>
      <c r="G51" s="4"/>
      <c r="H51" s="6">
        <v>22.9</v>
      </c>
      <c r="I51" s="4" t="s">
        <v>0</v>
      </c>
      <c r="J51" s="7">
        <v>28</v>
      </c>
      <c r="K51" s="4" t="s">
        <v>18</v>
      </c>
      <c r="L51" s="4" t="s">
        <v>148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45546.720011574071</v>
      </c>
      <c r="F52" s="4" t="s">
        <v>21</v>
      </c>
      <c r="G52" s="4"/>
      <c r="H52" s="6">
        <v>22.95</v>
      </c>
      <c r="I52" s="4" t="s">
        <v>0</v>
      </c>
      <c r="J52" s="7">
        <v>382</v>
      </c>
      <c r="K52" s="4" t="s">
        <v>18</v>
      </c>
      <c r="L52" s="4" t="s">
        <v>149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45546.720011574071</v>
      </c>
      <c r="F53" s="4" t="s">
        <v>21</v>
      </c>
      <c r="G53" s="4"/>
      <c r="H53" s="6">
        <v>22.95</v>
      </c>
      <c r="I53" s="4" t="s">
        <v>0</v>
      </c>
      <c r="J53" s="7">
        <v>200</v>
      </c>
      <c r="K53" s="4" t="s">
        <v>18</v>
      </c>
      <c r="L53" s="4" t="s">
        <v>150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45546.720011574071</v>
      </c>
      <c r="F54" s="4" t="s">
        <v>21</v>
      </c>
      <c r="G54" s="4"/>
      <c r="H54" s="6">
        <v>22.95</v>
      </c>
      <c r="I54" s="4" t="s">
        <v>0</v>
      </c>
      <c r="J54" s="7">
        <v>34</v>
      </c>
      <c r="K54" s="4" t="s">
        <v>18</v>
      </c>
      <c r="L54" s="4" t="s">
        <v>151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45547.660092592596</v>
      </c>
      <c r="F55" s="4" t="s">
        <v>21</v>
      </c>
      <c r="G55" s="4"/>
      <c r="H55" s="6">
        <v>22.8</v>
      </c>
      <c r="I55" s="4" t="s">
        <v>0</v>
      </c>
      <c r="J55" s="7">
        <v>35</v>
      </c>
      <c r="K55" s="4" t="s">
        <v>18</v>
      </c>
      <c r="L55" s="4" t="s">
        <v>152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45547.660092592596</v>
      </c>
      <c r="F56" s="4" t="s">
        <v>21</v>
      </c>
      <c r="G56" s="4"/>
      <c r="H56" s="6">
        <v>22.8</v>
      </c>
      <c r="I56" s="4" t="s">
        <v>0</v>
      </c>
      <c r="J56" s="7">
        <v>1049</v>
      </c>
      <c r="K56" s="4" t="s">
        <v>18</v>
      </c>
      <c r="L56" s="4" t="s">
        <v>153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45547.660092592596</v>
      </c>
      <c r="F57" s="4" t="s">
        <v>21</v>
      </c>
      <c r="G57" s="4"/>
      <c r="H57" s="6">
        <v>22.8</v>
      </c>
      <c r="I57" s="4" t="s">
        <v>0</v>
      </c>
      <c r="J57" s="7">
        <v>1245</v>
      </c>
      <c r="K57" s="4" t="s">
        <v>18</v>
      </c>
      <c r="L57" s="4" t="s">
        <v>154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45547.712025462963</v>
      </c>
      <c r="F58" s="4" t="s">
        <v>21</v>
      </c>
      <c r="G58" s="4"/>
      <c r="H58" s="6">
        <v>22.65</v>
      </c>
      <c r="I58" s="4" t="s">
        <v>0</v>
      </c>
      <c r="J58" s="7">
        <v>157</v>
      </c>
      <c r="K58" s="4" t="s">
        <v>18</v>
      </c>
      <c r="L58" s="4" t="s">
        <v>155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45547.712025462963</v>
      </c>
      <c r="F59" s="4" t="s">
        <v>21</v>
      </c>
      <c r="G59" s="4"/>
      <c r="H59" s="6">
        <v>22.65</v>
      </c>
      <c r="I59" s="4" t="s">
        <v>0</v>
      </c>
      <c r="J59" s="7">
        <v>89</v>
      </c>
      <c r="K59" s="4" t="s">
        <v>18</v>
      </c>
      <c r="L59" s="4" t="s">
        <v>156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45547.712025462963</v>
      </c>
      <c r="F60" s="4" t="s">
        <v>21</v>
      </c>
      <c r="G60" s="4"/>
      <c r="H60" s="6">
        <v>22.65</v>
      </c>
      <c r="I60" s="4" t="s">
        <v>0</v>
      </c>
      <c r="J60" s="7">
        <v>33</v>
      </c>
      <c r="K60" s="4" t="s">
        <v>18</v>
      </c>
      <c r="L60" s="4" t="s">
        <v>157</v>
      </c>
    </row>
    <row r="61" spans="1:12" ht="13.15" customHeight="1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45547.714826388888</v>
      </c>
      <c r="F61" s="4" t="s">
        <v>21</v>
      </c>
      <c r="G61" s="4"/>
      <c r="H61" s="6">
        <v>22.65</v>
      </c>
      <c r="I61" s="4" t="s">
        <v>0</v>
      </c>
      <c r="J61" s="7">
        <v>61</v>
      </c>
      <c r="K61" s="4" t="s">
        <v>18</v>
      </c>
      <c r="L61" s="4" t="s">
        <v>158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45547.718530092592</v>
      </c>
      <c r="F62" s="4" t="s">
        <v>21</v>
      </c>
      <c r="G62" s="4"/>
      <c r="H62" s="6">
        <v>22.65</v>
      </c>
      <c r="I62" s="4" t="s">
        <v>0</v>
      </c>
      <c r="J62" s="7">
        <v>331</v>
      </c>
      <c r="K62" s="4" t="s">
        <v>18</v>
      </c>
      <c r="L62" s="4" t="s">
        <v>159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45548.411446759259</v>
      </c>
      <c r="F63" s="4" t="s">
        <v>21</v>
      </c>
      <c r="G63" s="4"/>
      <c r="H63" s="6">
        <v>22.55</v>
      </c>
      <c r="I63" s="4" t="s">
        <v>0</v>
      </c>
      <c r="J63" s="7">
        <v>305</v>
      </c>
      <c r="K63" s="4" t="s">
        <v>18</v>
      </c>
      <c r="L63" s="4" t="s">
        <v>160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45548.411446759259</v>
      </c>
      <c r="F64" s="4" t="s">
        <v>21</v>
      </c>
      <c r="G64" s="4"/>
      <c r="H64" s="6">
        <v>22.55</v>
      </c>
      <c r="I64" s="4" t="s">
        <v>0</v>
      </c>
      <c r="J64" s="7">
        <v>502</v>
      </c>
      <c r="K64" s="4" t="s">
        <v>18</v>
      </c>
      <c r="L64" s="4" t="s">
        <v>161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45548.468414351853</v>
      </c>
      <c r="F65" s="4" t="s">
        <v>21</v>
      </c>
      <c r="G65" s="4"/>
      <c r="H65" s="6">
        <v>22.55</v>
      </c>
      <c r="I65" s="4" t="s">
        <v>0</v>
      </c>
      <c r="J65" s="7">
        <v>827</v>
      </c>
      <c r="K65" s="4" t="s">
        <v>18</v>
      </c>
      <c r="L65" s="4" t="s">
        <v>162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45548.510648148149</v>
      </c>
      <c r="F66" s="4" t="s">
        <v>21</v>
      </c>
      <c r="G66" s="4"/>
      <c r="H66" s="6">
        <v>22.55</v>
      </c>
      <c r="I66" s="4" t="s">
        <v>0</v>
      </c>
      <c r="J66" s="7">
        <v>280</v>
      </c>
      <c r="K66" s="4" t="s">
        <v>18</v>
      </c>
      <c r="L66" s="4" t="s">
        <v>163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45548.601168981484</v>
      </c>
      <c r="F67" s="4" t="s">
        <v>21</v>
      </c>
      <c r="G67" s="4"/>
      <c r="H67" s="6">
        <v>22.5</v>
      </c>
      <c r="I67" s="4" t="s">
        <v>0</v>
      </c>
      <c r="J67" s="7">
        <v>250</v>
      </c>
      <c r="K67" s="4" t="s">
        <v>18</v>
      </c>
      <c r="L67" s="4" t="s">
        <v>164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45548.661886574075</v>
      </c>
      <c r="F68" s="4" t="s">
        <v>21</v>
      </c>
      <c r="G68" s="4"/>
      <c r="H68" s="6">
        <v>22.5</v>
      </c>
      <c r="I68" s="4" t="s">
        <v>0</v>
      </c>
      <c r="J68" s="7">
        <v>410</v>
      </c>
      <c r="K68" s="4" t="s">
        <v>18</v>
      </c>
      <c r="L68" s="4" t="s">
        <v>165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45548.696481481478</v>
      </c>
      <c r="F69" s="4" t="s">
        <v>21</v>
      </c>
      <c r="G69" s="4"/>
      <c r="H69" s="6">
        <v>22.5</v>
      </c>
      <c r="I69" s="4" t="s">
        <v>0</v>
      </c>
      <c r="J69" s="7">
        <v>138</v>
      </c>
      <c r="K69" s="4" t="s">
        <v>18</v>
      </c>
      <c r="L69" s="4" t="s">
        <v>166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45548.708113425928</v>
      </c>
      <c r="F70" s="4" t="s">
        <v>21</v>
      </c>
      <c r="G70" s="4"/>
      <c r="H70" s="6">
        <v>22.5</v>
      </c>
      <c r="I70" s="4" t="s">
        <v>0</v>
      </c>
      <c r="J70" s="7">
        <v>288</v>
      </c>
      <c r="K70" s="4" t="s">
        <v>18</v>
      </c>
      <c r="L70" s="4" t="s">
        <v>167</v>
      </c>
    </row>
    <row r="71" spans="1:12" x14ac:dyDescent="0.2">
      <c r="A71" s="7"/>
      <c r="B71" s="7"/>
      <c r="C71" s="4"/>
      <c r="D71" s="4"/>
      <c r="E71" s="8"/>
      <c r="F71" s="4"/>
      <c r="G71" s="4"/>
      <c r="H71" s="6"/>
      <c r="I71" s="4"/>
      <c r="J71" s="7"/>
      <c r="K71" s="4"/>
      <c r="L71" s="4"/>
    </row>
    <row r="72" spans="1:12" x14ac:dyDescent="0.2">
      <c r="A72" s="7"/>
      <c r="B72" s="7"/>
      <c r="C72" s="4"/>
      <c r="D72" s="4"/>
      <c r="E72" s="8"/>
      <c r="F72" s="4"/>
      <c r="G72" s="4"/>
      <c r="H72" s="6"/>
      <c r="I72" s="4"/>
      <c r="J72" s="7"/>
      <c r="K72" s="4"/>
      <c r="L72" s="4"/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7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  <row r="22159" spans="5:5" x14ac:dyDescent="0.2">
      <c r="E22159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2"/>
  <sheetViews>
    <sheetView topLeftCell="A19" zoomScale="112" zoomScaleNormal="112" workbookViewId="0">
      <selection activeCell="G47" sqref="G47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9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9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9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9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9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9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9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5" si="11">ROUND(E39*G39,2)</f>
        <v>337160.01</v>
      </c>
      <c r="I39" s="24" t="s">
        <v>94</v>
      </c>
    </row>
    <row r="40" spans="4:9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9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9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9" x14ac:dyDescent="0.2">
      <c r="D43" s="32" t="s">
        <v>101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102</v>
      </c>
    </row>
    <row r="44" spans="4:9" x14ac:dyDescent="0.2">
      <c r="D44" s="32" t="s">
        <v>103</v>
      </c>
      <c r="E44" s="35">
        <v>14514</v>
      </c>
      <c r="F44" s="34">
        <v>1.8981402293009371E-4</v>
      </c>
      <c r="G44" s="37">
        <v>26.18155921165771</v>
      </c>
      <c r="H44" s="35">
        <f t="shared" si="11"/>
        <v>379999.15</v>
      </c>
      <c r="I44" s="24" t="s">
        <v>104</v>
      </c>
    </row>
    <row r="45" spans="4:9" x14ac:dyDescent="0.2">
      <c r="D45" s="32" t="s">
        <v>105</v>
      </c>
      <c r="E45" s="35">
        <v>3000</v>
      </c>
      <c r="F45" s="34">
        <v>3.9233985723458805E-5</v>
      </c>
      <c r="G45" s="37">
        <v>23.563182999999999</v>
      </c>
      <c r="H45" s="35">
        <f t="shared" si="11"/>
        <v>70689.55</v>
      </c>
      <c r="I45" s="24" t="s">
        <v>106</v>
      </c>
    </row>
    <row r="46" spans="4:9" x14ac:dyDescent="0.2">
      <c r="D46" s="32" t="s">
        <v>107</v>
      </c>
      <c r="E46" s="35">
        <v>15000</v>
      </c>
      <c r="F46" s="34">
        <v>1.9616992861729403E-4</v>
      </c>
      <c r="G46" s="37">
        <v>23.243796800000002</v>
      </c>
      <c r="H46" s="35">
        <f t="shared" ref="H46" si="12">ROUND(E46*G46,2)</f>
        <v>348656.95</v>
      </c>
      <c r="I46" s="24" t="s">
        <v>108</v>
      </c>
    </row>
    <row r="47" spans="4:9" x14ac:dyDescent="0.2">
      <c r="D47" s="32" t="s">
        <v>110</v>
      </c>
      <c r="E47" s="35">
        <v>15000</v>
      </c>
      <c r="F47" s="34">
        <v>1.9616992861729403E-4</v>
      </c>
      <c r="G47" s="37">
        <v>22.938893400000001</v>
      </c>
      <c r="H47" s="35">
        <f t="shared" ref="H47" si="13">ROUND(E47*G47,2)</f>
        <v>344083.4</v>
      </c>
      <c r="I47" s="24" t="s">
        <v>111</v>
      </c>
    </row>
    <row r="48" spans="4:9" x14ac:dyDescent="0.2">
      <c r="E48" s="35"/>
      <c r="F48" s="34"/>
      <c r="G48" s="37"/>
      <c r="H48" s="35"/>
      <c r="I48" s="24"/>
    </row>
    <row r="49" spans="4:9" x14ac:dyDescent="0.2">
      <c r="D49" s="39" t="s">
        <v>39</v>
      </c>
      <c r="E49" s="40">
        <f>SUM(E9:E48)</f>
        <v>524748</v>
      </c>
      <c r="F49" s="41">
        <f>SUM(F9:F48)</f>
        <v>6.8377813060755801E-3</v>
      </c>
      <c r="G49" s="42">
        <f>H49/E49</f>
        <v>20.880244746049534</v>
      </c>
      <c r="H49" s="40">
        <f>SUM(H9:H48)</f>
        <v>10956866.670000002</v>
      </c>
      <c r="I49" s="39"/>
    </row>
    <row r="50" spans="4:9" x14ac:dyDescent="0.2">
      <c r="E50" s="35"/>
      <c r="F50" s="33"/>
      <c r="G50" s="38"/>
      <c r="H50" s="35"/>
    </row>
    <row r="51" spans="4:9" x14ac:dyDescent="0.2">
      <c r="E51" s="35"/>
      <c r="F51" s="33"/>
      <c r="G51" s="38"/>
      <c r="H51" s="35"/>
    </row>
    <row r="52" spans="4:9" x14ac:dyDescent="0.2">
      <c r="E52" s="35"/>
      <c r="F52" s="33"/>
      <c r="G52" s="33"/>
      <c r="H52" s="35"/>
    </row>
    <row r="53" spans="4:9" x14ac:dyDescent="0.2">
      <c r="E53" s="35"/>
      <c r="F53" s="33"/>
      <c r="G53" s="33"/>
      <c r="H53" s="35"/>
    </row>
    <row r="54" spans="4:9" x14ac:dyDescent="0.2">
      <c r="E54" s="35"/>
      <c r="F54" s="33"/>
      <c r="G54" s="33"/>
    </row>
    <row r="55" spans="4:9" x14ac:dyDescent="0.2">
      <c r="E55" s="35"/>
      <c r="F55" s="33"/>
      <c r="G55" s="33"/>
    </row>
    <row r="56" spans="4:9" x14ac:dyDescent="0.2">
      <c r="E56" s="35"/>
      <c r="F56" s="33"/>
      <c r="G56" s="33"/>
    </row>
    <row r="57" spans="4:9" x14ac:dyDescent="0.2">
      <c r="E57" s="35"/>
      <c r="F57" s="33"/>
      <c r="G57" s="33"/>
    </row>
    <row r="58" spans="4:9" x14ac:dyDescent="0.2">
      <c r="E58" s="36"/>
      <c r="F58" s="33"/>
      <c r="G58" s="33"/>
    </row>
    <row r="59" spans="4:9" x14ac:dyDescent="0.2">
      <c r="E59" s="36"/>
      <c r="F59" s="33"/>
      <c r="G59" s="33"/>
    </row>
    <row r="60" spans="4:9" x14ac:dyDescent="0.2">
      <c r="F60" s="33"/>
      <c r="G60" s="33"/>
    </row>
    <row r="61" spans="4:9" x14ac:dyDescent="0.2">
      <c r="F61" s="33"/>
      <c r="G61" s="33"/>
    </row>
    <row r="62" spans="4:9" x14ac:dyDescent="0.2">
      <c r="F62" s="33"/>
      <c r="G62" s="33"/>
    </row>
    <row r="63" spans="4:9" x14ac:dyDescent="0.2">
      <c r="F63" s="33"/>
      <c r="G63" s="33"/>
    </row>
    <row r="64" spans="4:9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F375" s="33"/>
      <c r="G375" s="33"/>
    </row>
    <row r="376" spans="6:7" x14ac:dyDescent="0.2">
      <c r="F376" s="33"/>
      <c r="G376" s="33"/>
    </row>
    <row r="377" spans="6:7" x14ac:dyDescent="0.2">
      <c r="F377" s="33"/>
      <c r="G377" s="33"/>
    </row>
    <row r="378" spans="6:7" x14ac:dyDescent="0.2">
      <c r="F378" s="33"/>
      <c r="G378" s="33"/>
    </row>
    <row r="379" spans="6:7" x14ac:dyDescent="0.2">
      <c r="G379" s="33"/>
    </row>
    <row r="380" spans="6:7" x14ac:dyDescent="0.2">
      <c r="G380" s="33"/>
    </row>
    <row r="381" spans="6:7" x14ac:dyDescent="0.2">
      <c r="G381" s="33"/>
    </row>
    <row r="382" spans="6:7" x14ac:dyDescent="0.2">
      <c r="G382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2024-09-13T15:55:03Z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