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5E3348DC-D5A2-45EB-AD67-0E13677F7F86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E40" i="4"/>
  <c r="F40" i="4"/>
  <c r="H40" i="4"/>
  <c r="H39" i="4"/>
  <c r="H38" i="4"/>
  <c r="I11" i="3"/>
  <c r="F11" i="3"/>
  <c r="E11" i="3"/>
  <c r="G40" i="4" l="1"/>
  <c r="H37" i="4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3" i="4" l="1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<sst xmlns="http://schemas.openxmlformats.org/spreadsheetml/2006/main" count="488" uniqueCount="143">
  <si>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</si>
  <si>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</si>
  <si>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</si>
  <si>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</si>
  <si>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</si>
  <si>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</si>
  <si>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</si>
  <si>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</si>
  <si>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</si>
  <si>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</si>
  <si>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</si>
  <si>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</si>
  <si>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</si>
  <si>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</si>
  <si>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</si>
  <si>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</si>
  <si>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</si>
  <si>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</si>
  <si>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</si>
  <si>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</si>
  <si>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</si>
  <si>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</si>
  <si>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</si>
  <si>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</si>
  <si>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</si>
  <si>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</si>
  <si>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</si>
  <si>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</si>
  <si>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</si>
  <si>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</si>
  <si>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</si>
  <si>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</si>
  <si>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</si>
  <si>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</si>
  <si>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</si>
  <si>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</si>
  <si>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</si>
  <si>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</si>
  <si>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</si>
  <si>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</si>
  <si>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</si>
  <si>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</si>
  <si>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</si>
  <si>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</si>
  <si>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</si>
  <si>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</si>
  <si>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</si>
  <si>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</si>
  <si>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</si>
  <si>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</si>
  <si>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</si>
  <si>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</si>
  <si>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</si>
  <si>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</si>
  <si>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</si>
  <si>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</si>
  <si>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</si>
  <si>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</si>
  <si>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</si>
  <si>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</si>
  <si>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</si>
  <si>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</si>
  <si>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</si>
  <si>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</si>
  <si>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</si>
  <si>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</si>
  <si>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</si>
  <si>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</si>
  <si>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</si>
  <si>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</si>
  <si>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</si>
  <si>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</si>
  <si>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</si>
  <si>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</si>
  <si>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</si>
  <si>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</si>
  <si>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</si>
  <si>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</si>
  <si>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</si>
  <si>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</si>
  <si>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</si>
  <si>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</si>
  <si>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</si>
  <si>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</si>
  <si>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</si>
  <si>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</si>
  <si>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</si>
  <si>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</si>
  <si>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</si>
  <si>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</si>
  <si>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</si>
  <si>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</si>
  <si>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</si>
  <si>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OD_84h11Ia-00</t>
  </si>
  <si>
    <t>OD_84hIN5j-00</t>
  </si>
  <si>
    <t>OD_84hNumu-00</t>
  </si>
  <si>
    <t>OD_84hWjkO-00</t>
  </si>
  <si>
    <t>OD_84hlPBr-00</t>
  </si>
  <si>
    <t>OD_84hzXbc-00</t>
  </si>
  <si>
    <t>OD_84itwX1-00</t>
  </si>
  <si>
    <t>OD_84iuJOO-00</t>
  </si>
  <si>
    <t>OD_84ixQqL-00</t>
  </si>
  <si>
    <t>OD_84j0STg-01</t>
  </si>
  <si>
    <t>OD_84nExBb-00</t>
  </si>
  <si>
    <t>OD_84nExRr-00</t>
  </si>
  <si>
    <t>OD_84nL1MK-00</t>
  </si>
  <si>
    <t>OD_84nWwAu-00</t>
  </si>
  <si>
    <t>OD_84nmyhw-00</t>
  </si>
  <si>
    <t>OD_84o2q3h-00</t>
  </si>
  <si>
    <t>OD_84oFdVD-00</t>
  </si>
  <si>
    <t>OD_84oQDac-00</t>
  </si>
  <si>
    <t>OD_84oaNvG-00</t>
  </si>
  <si>
    <t>OD_84okJzs-00</t>
  </si>
  <si>
    <t>OD_84opfFi-00</t>
  </si>
  <si>
    <t>OD_84opfU6-00</t>
  </si>
  <si>
    <t>OD_84stSNF-00</t>
  </si>
  <si>
    <t>OD_84tEEM8-00</t>
  </si>
  <si>
    <t>OD_84tQppf-00</t>
  </si>
  <si>
    <t>OD_84tekTh-00</t>
  </si>
  <si>
    <t>OD_84tvNhG-00</t>
  </si>
  <si>
    <t>OD_84u7rMp-00</t>
  </si>
  <si>
    <t>OD_84uOlDv-00</t>
  </si>
  <si>
    <t>OD_84uXnr1-00</t>
  </si>
  <si>
    <t>OD_84uZWi1-01</t>
  </si>
  <si>
    <t>OD_84znMK4-00</t>
  </si>
  <si>
    <t>OD_84zqwZ5-00</t>
  </si>
  <si>
    <t>OD_8503EQH-00</t>
  </si>
  <si>
    <t>OD_850Mllp-00</t>
  </si>
  <si>
    <t>OD_850NmjB-00</t>
  </si>
  <si>
    <t>OD_850OL5j-00</t>
  </si>
  <si>
    <t>OD_850OL5k-01</t>
  </si>
  <si>
    <t>15.-19.07.2024</t>
  </si>
  <si>
    <t>Woche 29</t>
  </si>
  <si>
    <t>Purchases of its own shares between 15/07/24 and 19/07/24</t>
  </si>
  <si>
    <t>OD_855U3zh-00</t>
  </si>
  <si>
    <t>OD_855U3zw-00</t>
  </si>
  <si>
    <t>OD_855eEWN-00</t>
  </si>
  <si>
    <t>OD_855lrSz-00</t>
  </si>
  <si>
    <t>OD_855sxNH-00</t>
  </si>
  <si>
    <t>OD_855y2VV-00</t>
  </si>
  <si>
    <t>OD_855y2VV-02</t>
  </si>
  <si>
    <t>OD_856G2Vq-00</t>
  </si>
  <si>
    <t>OD_856G2Vr-01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</si>
</sst>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5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H12" sqref="H12"/>
    </sheetView>
  </sheetViews>
  <sheetFormatPr defaultColWidth="9.140625" defaultRowHeight="12.75" x14ac:dyDescent="0.2"/>
  <cols>
    <col min="1" max="1" width="21.570312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133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45488</v>
      </c>
      <c r="D6" s="9" t="s">
        <v>21</v>
      </c>
      <c r="E6" s="12">
        <v>2575</v>
      </c>
      <c r="F6" s="13">
        <v>22.885068</v>
      </c>
      <c r="G6" s="14">
        <f>SUM(E6*F6)</f>
        <v>58929.0501</v>
      </c>
      <c r="H6" s="45">
        <f>ROUND(E6*F6,2)</f>
        <v>58929.05</v>
      </c>
      <c r="I6" s="31">
        <v>3.3675837745968806E-5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45489</v>
      </c>
      <c r="D7" s="9" t="s">
        <v>21</v>
      </c>
      <c r="E7" s="12">
        <v>3000</v>
      </c>
      <c r="F7" s="13">
        <v>22.981950000000001</v>
      </c>
      <c r="G7" s="14">
        <f>SUM(E7*F7)</f>
        <v>68945.850000000006</v>
      </c>
      <c r="H7" s="45">
        <f t="shared" ref="H7:H9" si="0">ROUND(E7*F7,2)</f>
        <v>68945.850000000006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45490</v>
      </c>
      <c r="D8" s="9" t="s">
        <v>21</v>
      </c>
      <c r="E8" s="12">
        <v>3000</v>
      </c>
      <c r="F8" s="13">
        <v>23.068632999999998</v>
      </c>
      <c r="G8" s="14">
        <f>SUM(E8*F8)</f>
        <v>69205.89899999999</v>
      </c>
      <c r="H8" s="45">
        <f t="shared" ref="H8" si="1">ROUND(E8*F8,2)</f>
        <v>69205.899999999994</v>
      </c>
      <c r="I8" s="31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45491</v>
      </c>
      <c r="D9" s="9" t="s">
        <v>21</v>
      </c>
      <c r="E9" s="12">
        <v>3000</v>
      </c>
      <c r="F9" s="13">
        <v>23.283899999999999</v>
      </c>
      <c r="G9" s="14"/>
      <c r="H9" s="45">
        <f t="shared" si="0"/>
        <v>69851.7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45492</v>
      </c>
      <c r="D10" s="9" t="s">
        <v>21</v>
      </c>
      <c r="E10" s="12">
        <v>3000</v>
      </c>
      <c r="F10" s="13">
        <v>23.409167</v>
      </c>
      <c r="G10" s="14"/>
      <c r="H10" s="45">
        <f t="shared" ref="H10" si="2">ROUND(E10*F10,2)</f>
        <v>70227.5</v>
      </c>
      <c r="I10" s="31">
        <v>3.9233985723458799E-5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14575</v>
      </c>
      <c r="F11" s="48">
        <f>SUMPRODUCT(E6:E10,F6:F10)/E11</f>
        <v>23.132761584905662</v>
      </c>
      <c r="G11" s="20"/>
      <c r="H11" s="49">
        <f>SUM(H6:H10)</f>
        <v>337160</v>
      </c>
      <c r="I11" s="50">
        <f>SUM(I6:I10)</f>
        <v>1.9061178063980403E-4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45488.384733796294</v>
      </c>
      <c r="F15" s="4" t="s">
        <v>21</v>
      </c>
      <c r="G15" s="4"/>
      <c r="H15" s="6">
        <v>23.1</v>
      </c>
      <c r="I15" s="4" t="s">
        <v>0</v>
      </c>
      <c r="J15" s="7">
        <v>268</v>
      </c>
      <c r="K15" s="4" t="s">
        <v>18</v>
      </c>
      <c r="L15" s="4" t="s">
        <v>93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45488.432604166665</v>
      </c>
      <c r="F16" s="4" t="s">
        <v>21</v>
      </c>
      <c r="G16" s="4"/>
      <c r="H16" s="6">
        <v>23</v>
      </c>
      <c r="I16" s="4" t="s">
        <v>0</v>
      </c>
      <c r="J16" s="7">
        <v>256</v>
      </c>
      <c r="K16" s="4" t="s">
        <v>18</v>
      </c>
      <c r="L16" s="4" t="s">
        <v>94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45488.447893518518</v>
      </c>
      <c r="F17" s="4" t="s">
        <v>21</v>
      </c>
      <c r="G17" s="4"/>
      <c r="H17" s="6">
        <v>22.95</v>
      </c>
      <c r="I17" s="4" t="s">
        <v>0</v>
      </c>
      <c r="J17" s="7">
        <v>237</v>
      </c>
      <c r="K17" s="4" t="s">
        <v>18</v>
      </c>
      <c r="L17" s="4" t="s">
        <v>95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45488.472222222219</v>
      </c>
      <c r="F18" s="4" t="s">
        <v>21</v>
      </c>
      <c r="G18" s="4"/>
      <c r="H18" s="6">
        <v>22.95</v>
      </c>
      <c r="I18" s="4" t="s">
        <v>0</v>
      </c>
      <c r="J18" s="7">
        <v>235</v>
      </c>
      <c r="K18" s="4" t="s">
        <v>18</v>
      </c>
      <c r="L18" s="4" t="s">
        <v>96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45488.512685185182</v>
      </c>
      <c r="F19" s="4" t="s">
        <v>21</v>
      </c>
      <c r="G19" s="4"/>
      <c r="H19" s="6">
        <v>22.85</v>
      </c>
      <c r="I19" s="4" t="s">
        <v>0</v>
      </c>
      <c r="J19" s="7">
        <v>285</v>
      </c>
      <c r="K19" s="4" t="s">
        <v>18</v>
      </c>
      <c r="L19" s="4" t="s">
        <v>97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45488.551678240743</v>
      </c>
      <c r="F20" s="4" t="s">
        <v>21</v>
      </c>
      <c r="G20" s="4"/>
      <c r="H20" s="6">
        <v>22.75</v>
      </c>
      <c r="I20" s="4" t="s">
        <v>0</v>
      </c>
      <c r="J20" s="7">
        <v>282</v>
      </c>
      <c r="K20" s="4" t="s">
        <v>18</v>
      </c>
      <c r="L20" s="4" t="s">
        <v>98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45488.707256944443</v>
      </c>
      <c r="F21" s="4" t="s">
        <v>21</v>
      </c>
      <c r="G21" s="4"/>
      <c r="H21" s="6">
        <v>22.8</v>
      </c>
      <c r="I21" s="4" t="s">
        <v>0</v>
      </c>
      <c r="J21" s="7">
        <v>222</v>
      </c>
      <c r="K21" s="4" t="s">
        <v>18</v>
      </c>
      <c r="L21" s="4" t="s">
        <v>99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45488.708275462966</v>
      </c>
      <c r="F22" s="4" t="s">
        <v>21</v>
      </c>
      <c r="G22" s="4"/>
      <c r="H22" s="6">
        <v>22.8</v>
      </c>
      <c r="I22" s="4" t="s">
        <v>0</v>
      </c>
      <c r="J22" s="7">
        <v>17</v>
      </c>
      <c r="K22" s="4" t="s">
        <v>18</v>
      </c>
      <c r="L22" s="4" t="s">
        <v>100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45488.716886574075</v>
      </c>
      <c r="F23" s="4" t="s">
        <v>21</v>
      </c>
      <c r="G23" s="4"/>
      <c r="H23" s="6">
        <v>22.8</v>
      </c>
      <c r="I23" s="4" t="s">
        <v>0</v>
      </c>
      <c r="J23" s="7">
        <v>443</v>
      </c>
      <c r="K23" s="4" t="s">
        <v>18</v>
      </c>
      <c r="L23" s="4" t="s">
        <v>101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45488.725231481483</v>
      </c>
      <c r="F24" s="4" t="s">
        <v>21</v>
      </c>
      <c r="G24" s="4"/>
      <c r="H24" s="6">
        <v>22.85</v>
      </c>
      <c r="I24" s="4" t="s">
        <v>0</v>
      </c>
      <c r="J24" s="7">
        <v>330</v>
      </c>
      <c r="K24" s="4" t="s">
        <v>18</v>
      </c>
      <c r="L24" s="4" t="s">
        <v>102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45489.449305555558</v>
      </c>
      <c r="F25" s="4" t="s">
        <v>21</v>
      </c>
      <c r="G25" s="4"/>
      <c r="H25" s="6">
        <v>22.95</v>
      </c>
      <c r="I25" s="4" t="s">
        <v>0</v>
      </c>
      <c r="J25" s="7">
        <v>477</v>
      </c>
      <c r="K25" s="4" t="s">
        <v>18</v>
      </c>
      <c r="L25" s="4" t="s">
        <v>103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45489.449317129627</v>
      </c>
      <c r="F26" s="4" t="s">
        <v>21</v>
      </c>
      <c r="G26" s="4"/>
      <c r="H26" s="6">
        <v>22.95</v>
      </c>
      <c r="I26" s="4" t="s">
        <v>0</v>
      </c>
      <c r="J26" s="7">
        <v>183</v>
      </c>
      <c r="K26" s="4" t="s">
        <v>18</v>
      </c>
      <c r="L26" s="4" t="s">
        <v>104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45489.466041666667</v>
      </c>
      <c r="F27" s="4" t="s">
        <v>21</v>
      </c>
      <c r="G27" s="4"/>
      <c r="H27" s="6">
        <v>23</v>
      </c>
      <c r="I27" s="4" t="s">
        <v>0</v>
      </c>
      <c r="J27" s="7">
        <v>308</v>
      </c>
      <c r="K27" s="4" t="s">
        <v>18</v>
      </c>
      <c r="L27" s="4" t="s">
        <v>105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45489.498912037037</v>
      </c>
      <c r="F28" s="4" t="s">
        <v>21</v>
      </c>
      <c r="G28" s="4"/>
      <c r="H28" s="6">
        <v>23</v>
      </c>
      <c r="I28" s="4" t="s">
        <v>0</v>
      </c>
      <c r="J28" s="7">
        <v>251</v>
      </c>
      <c r="K28" s="4" t="s">
        <v>18</v>
      </c>
      <c r="L28" s="4" t="s">
        <v>106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45489.54315972222</v>
      </c>
      <c r="F29" s="4" t="s">
        <v>21</v>
      </c>
      <c r="G29" s="4"/>
      <c r="H29" s="6">
        <v>23</v>
      </c>
      <c r="I29" s="4" t="s">
        <v>0</v>
      </c>
      <c r="J29" s="7">
        <v>277</v>
      </c>
      <c r="K29" s="4" t="s">
        <v>18</v>
      </c>
      <c r="L29" s="4" t="s">
        <v>107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45489.586909722224</v>
      </c>
      <c r="F30" s="4" t="s">
        <v>21</v>
      </c>
      <c r="G30" s="4"/>
      <c r="H30" s="6">
        <v>23</v>
      </c>
      <c r="I30" s="4" t="s">
        <v>0</v>
      </c>
      <c r="J30" s="7">
        <v>270</v>
      </c>
      <c r="K30" s="4" t="s">
        <v>18</v>
      </c>
      <c r="L30" s="4" t="s">
        <v>108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45489.622210648151</v>
      </c>
      <c r="F31" s="4" t="s">
        <v>21</v>
      </c>
      <c r="G31" s="4"/>
      <c r="H31" s="6">
        <v>23</v>
      </c>
      <c r="I31" s="4" t="s">
        <v>0</v>
      </c>
      <c r="J31" s="7">
        <v>265</v>
      </c>
      <c r="K31" s="4" t="s">
        <v>18</v>
      </c>
      <c r="L31" s="4" t="s">
        <v>109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45489.651400462964</v>
      </c>
      <c r="F32" s="4" t="s">
        <v>21</v>
      </c>
      <c r="G32" s="4"/>
      <c r="H32" s="6">
        <v>23</v>
      </c>
      <c r="I32" s="4" t="s">
        <v>0</v>
      </c>
      <c r="J32" s="7">
        <v>260</v>
      </c>
      <c r="K32" s="4" t="s">
        <v>18</v>
      </c>
      <c r="L32" s="4" t="s">
        <v>110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45489.679444444446</v>
      </c>
      <c r="F33" s="4" t="s">
        <v>21</v>
      </c>
      <c r="G33" s="4"/>
      <c r="H33" s="6">
        <v>23</v>
      </c>
      <c r="I33" s="4" t="s">
        <v>0</v>
      </c>
      <c r="J33" s="7">
        <v>286</v>
      </c>
      <c r="K33" s="4" t="s">
        <v>18</v>
      </c>
      <c r="L33" s="4" t="s">
        <v>111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45489.70685185185</v>
      </c>
      <c r="F34" s="4" t="s">
        <v>21</v>
      </c>
      <c r="G34" s="4"/>
      <c r="H34" s="6">
        <v>22.95</v>
      </c>
      <c r="I34" s="4" t="s">
        <v>0</v>
      </c>
      <c r="J34" s="7">
        <v>126</v>
      </c>
      <c r="K34" s="4" t="s">
        <v>18</v>
      </c>
      <c r="L34" s="4" t="s">
        <v>112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45489.721597222226</v>
      </c>
      <c r="F35" s="4" t="s">
        <v>21</v>
      </c>
      <c r="G35" s="4"/>
      <c r="H35" s="6">
        <v>22.95</v>
      </c>
      <c r="I35" s="4" t="s">
        <v>0</v>
      </c>
      <c r="J35" s="7">
        <v>200</v>
      </c>
      <c r="K35" s="4" t="s">
        <v>18</v>
      </c>
      <c r="L35" s="4" t="s">
        <v>113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45489.721597222226</v>
      </c>
      <c r="F36" s="4" t="s">
        <v>21</v>
      </c>
      <c r="G36" s="4"/>
      <c r="H36" s="6">
        <v>22.95</v>
      </c>
      <c r="I36" s="4" t="s">
        <v>0</v>
      </c>
      <c r="J36" s="7">
        <v>97</v>
      </c>
      <c r="K36" s="4" t="s">
        <v>18</v>
      </c>
      <c r="L36" s="4" t="s">
        <v>114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45490.416145833333</v>
      </c>
      <c r="F37" s="4" t="s">
        <v>21</v>
      </c>
      <c r="G37" s="4"/>
      <c r="H37" s="6">
        <v>22.95</v>
      </c>
      <c r="I37" s="4" t="s">
        <v>0</v>
      </c>
      <c r="J37" s="7">
        <v>565</v>
      </c>
      <c r="K37" s="4" t="s">
        <v>18</v>
      </c>
      <c r="L37" s="4" t="s">
        <v>115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45490.473449074074</v>
      </c>
      <c r="F38" s="4" t="s">
        <v>21</v>
      </c>
      <c r="G38" s="4"/>
      <c r="H38" s="6">
        <v>23</v>
      </c>
      <c r="I38" s="4" t="s">
        <v>0</v>
      </c>
      <c r="J38" s="7">
        <v>457</v>
      </c>
      <c r="K38" s="4" t="s">
        <v>18</v>
      </c>
      <c r="L38" s="4" t="s">
        <v>116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45490.508217592593</v>
      </c>
      <c r="F39" s="4" t="s">
        <v>21</v>
      </c>
      <c r="G39" s="4"/>
      <c r="H39" s="6">
        <v>23</v>
      </c>
      <c r="I39" s="4" t="s">
        <v>0</v>
      </c>
      <c r="J39" s="7">
        <v>263</v>
      </c>
      <c r="K39" s="4" t="s">
        <v>18</v>
      </c>
      <c r="L39" s="4" t="s">
        <v>117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45490.546597222223</v>
      </c>
      <c r="F40" s="4" t="s">
        <v>21</v>
      </c>
      <c r="G40" s="4"/>
      <c r="H40" s="6">
        <v>23</v>
      </c>
      <c r="I40" s="4" t="s">
        <v>0</v>
      </c>
      <c r="J40" s="7">
        <v>240</v>
      </c>
      <c r="K40" s="4" t="s">
        <v>18</v>
      </c>
      <c r="L40" s="4" t="s">
        <v>118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45490.592476851853</v>
      </c>
      <c r="F41" s="4" t="s">
        <v>21</v>
      </c>
      <c r="G41" s="4"/>
      <c r="H41" s="6">
        <v>23</v>
      </c>
      <c r="I41" s="4" t="s">
        <v>0</v>
      </c>
      <c r="J41" s="7">
        <v>277</v>
      </c>
      <c r="K41" s="4" t="s">
        <v>18</v>
      </c>
      <c r="L41" s="4" t="s">
        <v>119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45490.626898148148</v>
      </c>
      <c r="F42" s="4" t="s">
        <v>21</v>
      </c>
      <c r="G42" s="4"/>
      <c r="H42" s="6">
        <v>23.1</v>
      </c>
      <c r="I42" s="4" t="s">
        <v>0</v>
      </c>
      <c r="J42" s="7">
        <v>272</v>
      </c>
      <c r="K42" s="4" t="s">
        <v>18</v>
      </c>
      <c r="L42" s="4" t="s">
        <v>120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45490.673518518517</v>
      </c>
      <c r="F43" s="4" t="s">
        <v>21</v>
      </c>
      <c r="G43" s="4"/>
      <c r="H43" s="6">
        <v>23.15</v>
      </c>
      <c r="I43" s="4" t="s">
        <v>0</v>
      </c>
      <c r="J43" s="7">
        <v>376</v>
      </c>
      <c r="K43" s="4" t="s">
        <v>18</v>
      </c>
      <c r="L43" s="4" t="s">
        <v>121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45490.698460648149</v>
      </c>
      <c r="F44" s="4" t="s">
        <v>21</v>
      </c>
      <c r="G44" s="4"/>
      <c r="H44" s="6">
        <v>23.25</v>
      </c>
      <c r="I44" s="4" t="s">
        <v>0</v>
      </c>
      <c r="J44" s="7">
        <v>289</v>
      </c>
      <c r="K44" s="4" t="s">
        <v>18</v>
      </c>
      <c r="L44" s="4" t="s">
        <v>122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45490.703217592592</v>
      </c>
      <c r="F45" s="4" t="s">
        <v>21</v>
      </c>
      <c r="G45" s="4"/>
      <c r="H45" s="6">
        <v>23.3</v>
      </c>
      <c r="I45" s="4" t="s">
        <v>0</v>
      </c>
      <c r="J45" s="7">
        <v>261</v>
      </c>
      <c r="K45" s="4" t="s">
        <v>18</v>
      </c>
      <c r="L45" s="4" t="s">
        <v>123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45491.59648148148</v>
      </c>
      <c r="F46" s="4" t="s">
        <v>21</v>
      </c>
      <c r="G46" s="4"/>
      <c r="H46" s="6">
        <v>23.15</v>
      </c>
      <c r="I46" s="4" t="s">
        <v>0</v>
      </c>
      <c r="J46" s="7">
        <v>634</v>
      </c>
      <c r="K46" s="4" t="s">
        <v>18</v>
      </c>
      <c r="L46" s="4" t="s">
        <v>124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45491.606365740743</v>
      </c>
      <c r="F47" s="4" t="s">
        <v>21</v>
      </c>
      <c r="G47" s="4"/>
      <c r="H47" s="6">
        <v>23.3</v>
      </c>
      <c r="I47" s="4" t="s">
        <v>0</v>
      </c>
      <c r="J47" s="7">
        <v>377</v>
      </c>
      <c r="K47" s="4" t="s">
        <v>18</v>
      </c>
      <c r="L47" s="4" t="s">
        <v>125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45491.640266203707</v>
      </c>
      <c r="F48" s="4" t="s">
        <v>21</v>
      </c>
      <c r="G48" s="4"/>
      <c r="H48" s="6">
        <v>23.3</v>
      </c>
      <c r="I48" s="4" t="s">
        <v>0</v>
      </c>
      <c r="J48" s="7">
        <v>1053</v>
      </c>
      <c r="K48" s="4" t="s">
        <v>18</v>
      </c>
      <c r="L48" s="4" t="s">
        <v>126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45491.694155092591</v>
      </c>
      <c r="F49" s="4" t="s">
        <v>21</v>
      </c>
      <c r="G49" s="4"/>
      <c r="H49" s="6">
        <v>23.35</v>
      </c>
      <c r="I49" s="4" t="s">
        <v>0</v>
      </c>
      <c r="J49" s="7">
        <v>387</v>
      </c>
      <c r="K49" s="4" t="s">
        <v>18</v>
      </c>
      <c r="L49" s="4" t="s">
        <v>127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45491.696956018517</v>
      </c>
      <c r="F50" s="4" t="s">
        <v>21</v>
      </c>
      <c r="G50" s="4"/>
      <c r="H50" s="6">
        <v>23.35</v>
      </c>
      <c r="I50" s="4" t="s">
        <v>0</v>
      </c>
      <c r="J50" s="7">
        <v>204</v>
      </c>
      <c r="K50" s="4" t="s">
        <v>18</v>
      </c>
      <c r="L50" s="4" t="s">
        <v>128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45491.698483796295</v>
      </c>
      <c r="F51" s="4" t="s">
        <v>21</v>
      </c>
      <c r="G51" s="4"/>
      <c r="H51" s="6">
        <v>23.35</v>
      </c>
      <c r="I51" s="4" t="s">
        <v>0</v>
      </c>
      <c r="J51" s="7">
        <v>266</v>
      </c>
      <c r="K51" s="4" t="s">
        <v>18</v>
      </c>
      <c r="L51" s="4" t="s">
        <v>129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45491.698483796295</v>
      </c>
      <c r="F52" s="4" t="s">
        <v>21</v>
      </c>
      <c r="G52" s="4"/>
      <c r="H52" s="6">
        <v>23.35</v>
      </c>
      <c r="I52" s="4" t="s">
        <v>0</v>
      </c>
      <c r="J52" s="7">
        <v>79</v>
      </c>
      <c r="K52" s="4" t="s">
        <v>18</v>
      </c>
      <c r="L52" s="4" t="s">
        <v>130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45492.569386574076</v>
      </c>
      <c r="F53" s="4" t="s">
        <v>21</v>
      </c>
      <c r="G53" s="4"/>
      <c r="H53" s="6">
        <v>23.4</v>
      </c>
      <c r="I53" s="4" t="s">
        <v>0</v>
      </c>
      <c r="J53" s="7">
        <v>995</v>
      </c>
      <c r="K53" s="4" t="s">
        <v>18</v>
      </c>
      <c r="L53" s="4" t="s">
        <v>134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45492.569386574076</v>
      </c>
      <c r="F54" s="4" t="s">
        <v>21</v>
      </c>
      <c r="G54" s="4"/>
      <c r="H54" s="6">
        <v>23.4</v>
      </c>
      <c r="I54" s="4" t="s">
        <v>0</v>
      </c>
      <c r="J54" s="7">
        <v>5</v>
      </c>
      <c r="K54" s="4" t="s">
        <v>18</v>
      </c>
      <c r="L54" s="4" t="s">
        <v>135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45492.597442129627</v>
      </c>
      <c r="F55" s="4" t="s">
        <v>21</v>
      </c>
      <c r="G55" s="4"/>
      <c r="H55" s="6">
        <v>23.5</v>
      </c>
      <c r="I55" s="4" t="s">
        <v>0</v>
      </c>
      <c r="J55" s="7">
        <v>244</v>
      </c>
      <c r="K55" s="4" t="s">
        <v>18</v>
      </c>
      <c r="L55" s="4" t="s">
        <v>136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45492.618483796294</v>
      </c>
      <c r="F56" s="4" t="s">
        <v>21</v>
      </c>
      <c r="G56" s="4"/>
      <c r="H56" s="6">
        <v>23.5</v>
      </c>
      <c r="I56" s="4" t="s">
        <v>0</v>
      </c>
      <c r="J56" s="7">
        <v>261</v>
      </c>
      <c r="K56" s="4" t="s">
        <v>18</v>
      </c>
      <c r="L56" s="4" t="s">
        <v>137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45492.638055555559</v>
      </c>
      <c r="F57" s="4" t="s">
        <v>21</v>
      </c>
      <c r="G57" s="4"/>
      <c r="H57" s="6">
        <v>23.5</v>
      </c>
      <c r="I57" s="4" t="s">
        <v>0</v>
      </c>
      <c r="J57" s="7">
        <v>260</v>
      </c>
      <c r="K57" s="4" t="s">
        <v>18</v>
      </c>
      <c r="L57" s="4" t="s">
        <v>138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45492.652071759258</v>
      </c>
      <c r="F58" s="4" t="s">
        <v>21</v>
      </c>
      <c r="G58" s="4"/>
      <c r="H58" s="6">
        <v>23.4</v>
      </c>
      <c r="I58" s="4" t="s">
        <v>0</v>
      </c>
      <c r="J58" s="7">
        <v>99</v>
      </c>
      <c r="K58" s="4" t="s">
        <v>18</v>
      </c>
      <c r="L58" s="4" t="s">
        <v>139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45492.652071759258</v>
      </c>
      <c r="F59" s="4" t="s">
        <v>21</v>
      </c>
      <c r="G59" s="4"/>
      <c r="H59" s="6">
        <v>23.4</v>
      </c>
      <c r="I59" s="4" t="s">
        <v>0</v>
      </c>
      <c r="J59" s="7">
        <v>156</v>
      </c>
      <c r="K59" s="4" t="s">
        <v>18</v>
      </c>
      <c r="L59" s="4" t="s">
        <v>140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45492.701724537037</v>
      </c>
      <c r="F60" s="4" t="s">
        <v>21</v>
      </c>
      <c r="G60" s="4"/>
      <c r="H60" s="6">
        <v>23.35</v>
      </c>
      <c r="I60" s="4" t="s">
        <v>0</v>
      </c>
      <c r="J60" s="7">
        <v>80</v>
      </c>
      <c r="K60" s="4" t="s">
        <v>18</v>
      </c>
      <c r="L60" s="4" t="s">
        <v>141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45492.701724537037</v>
      </c>
      <c r="F61" s="4" t="s">
        <v>21</v>
      </c>
      <c r="G61" s="4"/>
      <c r="H61" s="6">
        <v>23.35</v>
      </c>
      <c r="I61" s="4" t="s">
        <v>0</v>
      </c>
      <c r="J61" s="7">
        <v>900</v>
      </c>
      <c r="K61" s="4" t="s">
        <v>18</v>
      </c>
      <c r="L61" s="4" t="s">
        <v>142</v>
      </c>
    </row>
    <row r="62" spans="1:12" x14ac:dyDescent="0.2">
      <c r="A62" s="7"/>
      <c r="B62" s="7"/>
      <c r="C62" s="4"/>
      <c r="D62" s="4"/>
      <c r="E62" s="8"/>
      <c r="F62" s="4"/>
      <c r="G62" s="4"/>
      <c r="H62" s="6"/>
      <c r="I62" s="4"/>
      <c r="J62" s="7"/>
      <c r="K62" s="4"/>
      <c r="L62" s="4"/>
    </row>
    <row r="63" spans="1:12" x14ac:dyDescent="0.2">
      <c r="A63" s="7"/>
      <c r="B63" s="7"/>
      <c r="C63" s="4"/>
      <c r="D63" s="4"/>
      <c r="E63" s="8"/>
      <c r="F63" s="4"/>
      <c r="G63" s="4"/>
      <c r="H63" s="6"/>
      <c r="I63" s="4"/>
      <c r="J63" s="7"/>
      <c r="K63" s="4"/>
      <c r="L63" s="4"/>
    </row>
    <row r="64" spans="1:12" x14ac:dyDescent="0.2">
      <c r="A64" s="7"/>
      <c r="B64" s="7"/>
      <c r="C64" s="4"/>
      <c r="D64" s="4"/>
      <c r="E64" s="8"/>
      <c r="F64" s="4"/>
      <c r="G64" s="4"/>
      <c r="H64" s="6"/>
      <c r="I64" s="4"/>
      <c r="J64" s="7"/>
      <c r="K64" s="4"/>
      <c r="L64" s="4"/>
    </row>
    <row r="65" spans="1:12" x14ac:dyDescent="0.2">
      <c r="A65" s="7"/>
      <c r="B65" s="7"/>
      <c r="C65" s="4"/>
      <c r="D65" s="4"/>
      <c r="E65" s="8"/>
      <c r="F65" s="4"/>
      <c r="G65" s="4"/>
      <c r="H65" s="6"/>
      <c r="I65" s="4"/>
      <c r="J65" s="7"/>
      <c r="K65" s="4"/>
      <c r="L65" s="4"/>
    </row>
    <row r="66" spans="1:12" x14ac:dyDescent="0.2">
      <c r="A66" s="7"/>
      <c r="B66" s="7"/>
      <c r="C66" s="4"/>
      <c r="D66" s="4"/>
      <c r="E66" s="8"/>
      <c r="F66" s="4"/>
      <c r="G66" s="4"/>
      <c r="H66" s="6"/>
      <c r="I66" s="4"/>
      <c r="J66" s="7"/>
      <c r="K66" s="4"/>
      <c r="L66" s="4"/>
    </row>
    <row r="67" spans="1:12" x14ac:dyDescent="0.2">
      <c r="A67" s="7"/>
      <c r="B67" s="7"/>
      <c r="C67" s="4"/>
      <c r="D67" s="4"/>
      <c r="E67" s="8"/>
      <c r="F67" s="4"/>
      <c r="G67" s="4"/>
      <c r="H67" s="6"/>
      <c r="I67" s="4"/>
      <c r="J67" s="7"/>
      <c r="K67" s="4"/>
      <c r="L67" s="4"/>
    </row>
    <row r="68" spans="1:12" x14ac:dyDescent="0.2">
      <c r="A68" s="7"/>
      <c r="B68" s="7"/>
      <c r="C68" s="4"/>
      <c r="D68" s="4"/>
      <c r="E68" s="8"/>
      <c r="F68" s="4"/>
      <c r="G68" s="4"/>
      <c r="H68" s="6"/>
      <c r="I68" s="4"/>
      <c r="J68" s="7"/>
      <c r="K68" s="4"/>
      <c r="L68" s="4"/>
    </row>
    <row r="69" spans="1:12" x14ac:dyDescent="0.2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73"/>
  <sheetViews>
    <sheetView workbookViewId="0">
      <selection activeCell="O37" sqref="O37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 t="shared" ref="H25:H30" si="3"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 t="shared" si="3"/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 t="shared" si="3"/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 t="shared" si="3"/>
        <v>197747.79</v>
      </c>
      <c r="I28" s="26" t="s">
        <v>72</v>
      </c>
    </row>
    <row r="29" spans="4:9" x14ac:dyDescent="0.2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 t="shared" si="3"/>
        <v>269836.02</v>
      </c>
      <c r="I29" s="26" t="s">
        <v>74</v>
      </c>
    </row>
    <row r="30" spans="4:9" x14ac:dyDescent="0.2">
      <c r="D30" s="34" t="s">
        <v>75</v>
      </c>
      <c r="E30" s="37">
        <v>16930</v>
      </c>
      <c r="F30" s="36">
        <v>2.214104594327192E-4</v>
      </c>
      <c r="G30" s="39">
        <v>18.91537162215003</v>
      </c>
      <c r="H30" s="37">
        <f t="shared" si="3"/>
        <v>320237.24</v>
      </c>
      <c r="I30" s="26" t="s">
        <v>76</v>
      </c>
    </row>
    <row r="31" spans="4:9" x14ac:dyDescent="0.2">
      <c r="D31" s="34" t="s">
        <v>77</v>
      </c>
      <c r="E31" s="37">
        <v>19470</v>
      </c>
      <c r="F31" s="36">
        <v>2.5462856734524762E-4</v>
      </c>
      <c r="G31" s="39">
        <v>18.924501057113506</v>
      </c>
      <c r="H31" s="37">
        <f t="shared" ref="H31" si="4">ROUND(E31*G31,2)</f>
        <v>368460.04</v>
      </c>
      <c r="I31" s="26" t="s">
        <v>78</v>
      </c>
    </row>
    <row r="32" spans="4:9" x14ac:dyDescent="0.2">
      <c r="D32" s="34" t="s">
        <v>79</v>
      </c>
      <c r="E32" s="37">
        <v>21721</v>
      </c>
      <c r="F32" s="36">
        <v>2.8406713463308294E-4</v>
      </c>
      <c r="G32" s="39">
        <v>19.514592047925969</v>
      </c>
      <c r="H32" s="37">
        <f t="shared" ref="H32" si="5">ROUND(E32*G32,2)</f>
        <v>423876.45</v>
      </c>
      <c r="I32" s="26" t="s">
        <v>80</v>
      </c>
    </row>
    <row r="33" spans="4:9" x14ac:dyDescent="0.2">
      <c r="D33" s="34" t="s">
        <v>81</v>
      </c>
      <c r="E33" s="37">
        <v>14730</v>
      </c>
      <c r="F33" s="36">
        <v>1.9263886990218275E-4</v>
      </c>
      <c r="G33" s="39">
        <v>21.165848643584521</v>
      </c>
      <c r="H33" s="37">
        <f t="shared" ref="H33" si="6">ROUND(E33*G33,2)</f>
        <v>311772.95</v>
      </c>
      <c r="I33" s="26" t="s">
        <v>82</v>
      </c>
    </row>
    <row r="34" spans="4:9" x14ac:dyDescent="0.2">
      <c r="D34" s="34" t="s">
        <v>84</v>
      </c>
      <c r="E34" s="37">
        <v>15000</v>
      </c>
      <c r="F34" s="36">
        <v>1.9616992861729403E-4</v>
      </c>
      <c r="G34" s="39">
        <v>21.610923199999998</v>
      </c>
      <c r="H34" s="37">
        <f t="shared" ref="H34" si="7">ROUND(E34*G34,2)</f>
        <v>324163.84999999998</v>
      </c>
      <c r="I34" s="26" t="s">
        <v>83</v>
      </c>
    </row>
    <row r="35" spans="4:9" x14ac:dyDescent="0.2">
      <c r="D35" s="34" t="s">
        <v>85</v>
      </c>
      <c r="E35" s="37">
        <v>15000</v>
      </c>
      <c r="F35" s="36">
        <v>1.9616992861729403E-4</v>
      </c>
      <c r="G35" s="39">
        <v>22.041773200000002</v>
      </c>
      <c r="H35" s="37">
        <f t="shared" ref="H35" si="8">ROUND(E35*G35,2)</f>
        <v>330626.59999999998</v>
      </c>
      <c r="I35" s="26" t="s">
        <v>86</v>
      </c>
    </row>
    <row r="36" spans="4:9" x14ac:dyDescent="0.2">
      <c r="D36" s="34" t="s">
        <v>87</v>
      </c>
      <c r="E36" s="37">
        <v>14914</v>
      </c>
      <c r="F36" s="36">
        <v>1.9504522102655489E-4</v>
      </c>
      <c r="G36" s="39">
        <v>21.572988485986318</v>
      </c>
      <c r="H36" s="37">
        <f t="shared" ref="H36" si="9">ROUND(E36*G36,2)</f>
        <v>321739.55</v>
      </c>
      <c r="I36" s="26" t="s">
        <v>88</v>
      </c>
    </row>
    <row r="37" spans="4:9" x14ac:dyDescent="0.2">
      <c r="D37" s="34" t="s">
        <v>89</v>
      </c>
      <c r="E37" s="37">
        <v>14399</v>
      </c>
      <c r="F37" s="36">
        <v>1.9616992861729403E-4</v>
      </c>
      <c r="G37" s="39">
        <v>22.742971754913537</v>
      </c>
      <c r="H37" s="37">
        <f t="shared" ref="H37" si="10">ROUND(E37*G37,2)</f>
        <v>327476.05</v>
      </c>
      <c r="I37" s="26" t="s">
        <v>90</v>
      </c>
    </row>
    <row r="38" spans="4:9" x14ac:dyDescent="0.2">
      <c r="D38" s="34" t="s">
        <v>91</v>
      </c>
      <c r="E38" s="37">
        <v>15000</v>
      </c>
      <c r="F38" s="36">
        <v>1.9616992861729403E-4</v>
      </c>
      <c r="G38" s="39">
        <v>22.952689999999997</v>
      </c>
      <c r="H38" s="37">
        <f>ROUND(E38*G38,2)</f>
        <v>344290.35</v>
      </c>
      <c r="I38" s="26" t="s">
        <v>92</v>
      </c>
    </row>
    <row r="39" spans="4:9" x14ac:dyDescent="0.2">
      <c r="D39" s="34" t="s">
        <v>131</v>
      </c>
      <c r="E39" s="37">
        <v>14575</v>
      </c>
      <c r="F39" s="36">
        <v>1.9061178063980403E-4</v>
      </c>
      <c r="G39" s="39">
        <v>23.132762</v>
      </c>
      <c r="H39" s="37">
        <f>ROUND(E39*G39,2)</f>
        <v>337160.01</v>
      </c>
      <c r="I39" s="26" t="s">
        <v>132</v>
      </c>
    </row>
    <row r="40" spans="4:9" x14ac:dyDescent="0.2">
      <c r="D40" s="41" t="s">
        <v>39</v>
      </c>
      <c r="E40" s="42">
        <f>SUM(E9:E39)</f>
        <v>418052</v>
      </c>
      <c r="F40" s="43">
        <f>SUM(F9:F39)</f>
        <v>5.4427253977113151E-3</v>
      </c>
      <c r="G40" s="44">
        <f>H40/E40</f>
        <v>19.965898548505926</v>
      </c>
      <c r="H40" s="42">
        <f>SUM(H9:H39)</f>
        <v>8346783.8199999994</v>
      </c>
      <c r="I40" s="41"/>
    </row>
    <row r="41" spans="4:9" x14ac:dyDescent="0.2">
      <c r="E41" s="37"/>
      <c r="F41" s="35"/>
      <c r="G41" s="40"/>
      <c r="H41" s="37"/>
    </row>
    <row r="42" spans="4:9" x14ac:dyDescent="0.2">
      <c r="E42" s="37"/>
      <c r="F42" s="35"/>
      <c r="G42" s="40"/>
      <c r="H42" s="37"/>
    </row>
    <row r="43" spans="4:9" x14ac:dyDescent="0.2">
      <c r="E43" s="37"/>
      <c r="F43" s="35"/>
      <c r="G43" s="35"/>
      <c r="H43" s="37"/>
    </row>
    <row r="44" spans="4:9" x14ac:dyDescent="0.2">
      <c r="E44" s="37"/>
      <c r="F44" s="35"/>
      <c r="G44" s="35"/>
      <c r="H44" s="37"/>
    </row>
    <row r="45" spans="4:9" x14ac:dyDescent="0.2">
      <c r="E45" s="37"/>
      <c r="F45" s="35"/>
      <c r="G45" s="35"/>
    </row>
    <row r="46" spans="4:9" x14ac:dyDescent="0.2">
      <c r="E46" s="37"/>
      <c r="F46" s="35"/>
      <c r="G46" s="35"/>
    </row>
    <row r="47" spans="4:9" x14ac:dyDescent="0.2">
      <c r="E47" s="37"/>
      <c r="F47" s="35"/>
      <c r="G47" s="35"/>
    </row>
    <row r="48" spans="4:9" x14ac:dyDescent="0.2">
      <c r="E48" s="37"/>
      <c r="F48" s="35"/>
      <c r="G48" s="35"/>
    </row>
    <row r="49" spans="5:7" x14ac:dyDescent="0.2">
      <c r="E49" s="38"/>
      <c r="F49" s="35"/>
      <c r="G49" s="35"/>
    </row>
    <row r="50" spans="5:7" x14ac:dyDescent="0.2">
      <c r="E50" s="38"/>
      <c r="F50" s="35"/>
      <c r="G50" s="35"/>
    </row>
    <row r="51" spans="5:7" x14ac:dyDescent="0.2">
      <c r="F51" s="35"/>
      <c r="G51" s="35"/>
    </row>
    <row r="52" spans="5:7" x14ac:dyDescent="0.2">
      <c r="F52" s="35"/>
      <c r="G52" s="35"/>
    </row>
    <row r="53" spans="5:7" x14ac:dyDescent="0.2">
      <c r="F53" s="35"/>
      <c r="G53" s="35"/>
    </row>
    <row r="54" spans="5:7" x14ac:dyDescent="0.2">
      <c r="F54" s="35"/>
      <c r="G54" s="35"/>
    </row>
    <row r="55" spans="5:7" x14ac:dyDescent="0.2">
      <c r="F55" s="35"/>
      <c r="G55" s="35"/>
    </row>
    <row r="56" spans="5:7" x14ac:dyDescent="0.2">
      <c r="F56" s="35"/>
      <c r="G56" s="35"/>
    </row>
    <row r="57" spans="5:7" x14ac:dyDescent="0.2">
      <c r="F57" s="35"/>
      <c r="G57" s="35"/>
    </row>
    <row r="58" spans="5:7" x14ac:dyDescent="0.2">
      <c r="F58" s="35"/>
      <c r="G58" s="35"/>
    </row>
    <row r="59" spans="5:7" x14ac:dyDescent="0.2">
      <c r="F59" s="35"/>
      <c r="G59" s="35"/>
    </row>
    <row r="60" spans="5:7" x14ac:dyDescent="0.2">
      <c r="F60" s="35"/>
      <c r="G60" s="35"/>
    </row>
    <row r="61" spans="5:7" x14ac:dyDescent="0.2">
      <c r="F61" s="35"/>
      <c r="G61" s="35"/>
    </row>
    <row r="62" spans="5:7" x14ac:dyDescent="0.2">
      <c r="F62" s="35"/>
      <c r="G62" s="35"/>
    </row>
    <row r="63" spans="5:7" x14ac:dyDescent="0.2">
      <c r="F63" s="35"/>
      <c r="G63" s="35"/>
    </row>
    <row r="64" spans="5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F361" s="35"/>
      <c r="G361" s="35"/>
    </row>
    <row r="362" spans="6:7" x14ac:dyDescent="0.2">
      <c r="F362" s="35"/>
      <c r="G362" s="35"/>
    </row>
    <row r="363" spans="6:7" x14ac:dyDescent="0.2">
      <c r="F363" s="35"/>
      <c r="G363" s="35"/>
    </row>
    <row r="364" spans="6:7" x14ac:dyDescent="0.2">
      <c r="F364" s="35"/>
      <c r="G364" s="35"/>
    </row>
    <row r="365" spans="6:7" x14ac:dyDescent="0.2">
      <c r="F365" s="35"/>
      <c r="G365" s="35"/>
    </row>
    <row r="366" spans="6:7" x14ac:dyDescent="0.2">
      <c r="F366" s="35"/>
      <c r="G366" s="35"/>
    </row>
    <row r="367" spans="6:7" x14ac:dyDescent="0.2">
      <c r="F367" s="35"/>
      <c r="G367" s="35"/>
    </row>
    <row r="368" spans="6:7" x14ac:dyDescent="0.2">
      <c r="F368" s="35"/>
      <c r="G368" s="35"/>
    </row>
    <row r="369" spans="6:7" x14ac:dyDescent="0.2">
      <c r="F369" s="35"/>
      <c r="G369" s="35"/>
    </row>
    <row r="370" spans="6:7" x14ac:dyDescent="0.2">
      <c r="G370" s="35"/>
    </row>
    <row r="371" spans="6:7" x14ac:dyDescent="0.2">
      <c r="G371" s="35"/>
    </row>
    <row r="372" spans="6:7" x14ac:dyDescent="0.2">
      <c r="G372" s="35"/>
    </row>
    <row r="373" spans="6:7" x14ac:dyDescent="0.2">
      <c r="G373" s="35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GLASER Charles</cp:lastModifiedBy>
  <dcterms:created xsi:type="dcterms:W3CDTF">2017-06-12T22:45:47Z</dcterms:created>
  <dcterms:modified xsi:type="dcterms:W3CDTF">2024-07-19T15:03:59Z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