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FAF8D32A-58E4-4CFC-887E-B9CEDFD85266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4" l="1"/>
  <c r="F34" i="4"/>
  <c r="E34" i="4"/>
  <c r="H31" i="4"/>
  <c r="H30" i="4"/>
  <c r="C7" i="3"/>
  <c r="C8" i="3" s="1"/>
  <c r="C9" i="3" s="1"/>
  <c r="C10" i="3" s="1"/>
  <c r="I11" i="3"/>
  <c r="H29" i="4" l="1"/>
  <c r="H8" i="3" l="1"/>
  <c r="G8" i="3"/>
  <c r="H28" i="4"/>
  <c r="E11" i="3"/>
  <c r="F11" i="3" s="1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H34" i="4" s="1"/>
  <c r="G34" i="4" s="1"/>
  <c r="G7" i="3" l="1"/>
  <c r="G6" i="3"/>
</calcChain>
</file>

<file path=xl/sharedStrings.xml><?xml version="1.0" encoding="utf-8"?>
<sst xmlns="http://schemas.openxmlformats.org/spreadsheetml/2006/main" count="610" uniqueCount="146">
  <si>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</si>
  <si>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</si>
  <si>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</si>
  <si>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</si>
  <si>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</si>
  <si>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</si>
  <si>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</si>
  <si>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</si>
  <si>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</si>
  <si>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</si>
  <si>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</si>
  <si>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</si>
  <si>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</si>
  <si>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</si>
  <si>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</si>
  <si>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</si>
  <si>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</si>
  <si>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</si>
  <si>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</si>
  <si>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</si>
  <si>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</si>
  <si>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</si>
  <si>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</si>
  <si>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</si>
  <si>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</si>
  <si>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</si>
  <si>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</si>
  <si>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</si>
  <si>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</si>
  <si>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</si>
  <si>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</si>
  <si>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</si>
  <si>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</si>
  <si>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</si>
  <si>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</si>
  <si>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</si>
  <si>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</si>
  <si>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</si>
  <si>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</si>
  <si>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</si>
  <si>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</si>
  <si>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</si>
  <si>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</si>
  <si>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</si>
  <si>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</si>
  <si>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</si>
  <si>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</si>
  <si>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</si>
  <si>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</si>
  <si>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</si>
  <si>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</si>
  <si>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</si>
  <si>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</si>
  <si>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</si>
  <si>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</si>
  <si>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</si>
  <si>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</si>
  <si>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</si>
  <si>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</si>
  <si>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</si>
  <si>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</si>
  <si>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</si>
  <si>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</si>
  <si>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</si>
  <si>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</si>
  <si>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</si>
  <si>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</si>
  <si>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</si>
  <si>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</si>
  <si>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</si>
  <si>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</si>
  <si>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</si>
  <si>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</si>
  <si>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</si>
  <si>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</si>
  <si>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</si>
  <si>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</si>
  <si>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</si>
  <si>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</si>
  <si>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Purchases of its own shares between 27/05/24 and 31/05/24</t>
  </si>
  <si>
    <t>27.-31.05.2024</t>
  </si>
  <si>
    <t>Woche 22</t>
  </si>
  <si>
    <t>OD_804UwuS-00</t>
  </si>
  <si>
    <t>OD_804jafU-00</t>
  </si>
  <si>
    <t>OD_804wg3z-00</t>
  </si>
  <si>
    <t>OD_8055kEl-00</t>
  </si>
  <si>
    <t>OD_805Iq9T-00</t>
  </si>
  <si>
    <t>OD_805Q0E7-00</t>
  </si>
  <si>
    <t>OD_805aosO-00</t>
  </si>
  <si>
    <t>OD_805mLVC-00</t>
  </si>
  <si>
    <t>OD_805vCgQ-00</t>
  </si>
  <si>
    <t>OD_806AUdR-00</t>
  </si>
  <si>
    <t>OD_806DWSa-00</t>
  </si>
  <si>
    <t>OD_806KS1S-00</t>
  </si>
  <si>
    <t>OD_806P1qU-00</t>
  </si>
  <si>
    <t>OD_806PAFt-02</t>
  </si>
  <si>
    <t>OD_80APdHY-00</t>
  </si>
  <si>
    <t>OD_80AbK1T-00</t>
  </si>
  <si>
    <t>OD_80AvorJ-00</t>
  </si>
  <si>
    <t>OD_80BvLdV-00</t>
  </si>
  <si>
    <t>OD_80C4w4Q-00</t>
  </si>
  <si>
    <t>OD_80CF29F-00</t>
  </si>
  <si>
    <t>OD_80CF29F-02</t>
  </si>
  <si>
    <t>OD_80CF29G-01</t>
  </si>
  <si>
    <t>OD_80CF29G-03</t>
  </si>
  <si>
    <t>OD_80CF29G-05</t>
  </si>
  <si>
    <t>OD_80CKw93-00</t>
  </si>
  <si>
    <t>OD_80CKw94-01</t>
  </si>
  <si>
    <t>OD_80CKw94-03</t>
  </si>
  <si>
    <t>OD_80GmsAj-00</t>
  </si>
  <si>
    <t>OD_80GmsQZ-00</t>
  </si>
  <si>
    <t>OD_80GsnVH-00</t>
  </si>
  <si>
    <t>OD_80HcfQP-00</t>
  </si>
  <si>
    <t>OD_80HcfQP-02</t>
  </si>
  <si>
    <t>OD_80HcfQQ-01</t>
  </si>
  <si>
    <t>OD_80HioH1-00</t>
  </si>
  <si>
    <t>OD_80HioH2-01</t>
  </si>
  <si>
    <t>OD_80HioH2-03</t>
  </si>
  <si>
    <t>OD_80I06Jp-00</t>
  </si>
  <si>
    <t>OD_80I17CJ-00</t>
  </si>
  <si>
    <t>OD_80I7Jm3-00</t>
  </si>
  <si>
    <t>OD_80I8IIo-00</t>
  </si>
  <si>
    <t>OD_80I8IIo-02</t>
  </si>
  <si>
    <t>OD_80I8IIp-01</t>
  </si>
  <si>
    <t>OD_80M3Fvl-00</t>
  </si>
  <si>
    <t>OD_80M7pPV-00</t>
  </si>
  <si>
    <t>OD_80MBzfp-00</t>
  </si>
  <si>
    <t>OD_80Md7OL-00</t>
  </si>
  <si>
    <t>OD_80MsFTf-00</t>
  </si>
  <si>
    <t>OD_80NFHZp-00</t>
  </si>
  <si>
    <t>OD_80NQrQ2-00</t>
  </si>
  <si>
    <t>OD_80NWFzn-00</t>
  </si>
  <si>
    <t>OD_80NXVvH-00</t>
  </si>
  <si>
    <t>OD_80NfqDP-00</t>
  </si>
  <si>
    <t>OD_80Nw7VM-00</t>
  </si>
  <si>
    <t>OD_80Nyi19-00</t>
  </si>
  <si>
    <t>OD_80RtEVc-00</t>
  </si>
  <si>
    <t>OD_80RxGly-00</t>
  </si>
  <si>
    <t>OD_80S2p5T-00</t>
  </si>
  <si>
    <t>OD_80S4mwy-00</t>
  </si>
  <si>
    <t>OD_80SMeeO-00</t>
  </si>
  <si>
    <t>OD_80SS7px-00</t>
  </si>
  <si>
    <t>OD_80Suebs-00</t>
  </si>
  <si>
    <t>OD_80TKtWK-00</t>
  </si>
  <si>
    <t>OD_80TekFo-00</t>
  </si>
  <si>
    <t>OD_80Tjw09-00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</si>
</sst>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K11" sqref="K11"/>
    </sheetView>
  </sheetViews>
  <sheetFormatPr defaultColWidth="9.140625" defaultRowHeight="12.75" x14ac:dyDescent="0.2"/>
  <cols>
    <col min="1" max="1" width="21.570312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79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45439</v>
      </c>
      <c r="D6" s="9" t="s">
        <v>21</v>
      </c>
      <c r="E6" s="12">
        <v>4217</v>
      </c>
      <c r="F6" s="13">
        <v>18.933109000000002</v>
      </c>
      <c r="G6" s="14">
        <f>SUM(E6*F6)</f>
        <v>79840.920653000008</v>
      </c>
      <c r="H6" s="45">
        <f>ROUND(E6*F6,2)</f>
        <v>79840.92</v>
      </c>
      <c r="I6" s="31">
        <v>5.5149905931941928E-5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45440</v>
      </c>
      <c r="D7" s="9" t="s">
        <v>21</v>
      </c>
      <c r="E7" s="12">
        <v>4674</v>
      </c>
      <c r="F7" s="13">
        <v>19.270561000000001</v>
      </c>
      <c r="G7" s="14">
        <f>SUM(E7*F7)</f>
        <v>90070.602114000008</v>
      </c>
      <c r="H7" s="45">
        <f t="shared" ref="H7:H9" si="0">ROUND(E7*F7,2)</f>
        <v>90070.6</v>
      </c>
      <c r="I7" s="31">
        <v>6.1126549757148819E-5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45441</v>
      </c>
      <c r="D8" s="9" t="s">
        <v>21</v>
      </c>
      <c r="E8" s="12">
        <v>4898</v>
      </c>
      <c r="F8" s="13">
        <v>19.366810999999998</v>
      </c>
      <c r="G8" s="14">
        <f>SUM(E8*F8)</f>
        <v>94858.640277999992</v>
      </c>
      <c r="H8" s="45">
        <f t="shared" ref="H8" si="1">ROUND(E8*F8,2)</f>
        <v>94858.64</v>
      </c>
      <c r="I8" s="31">
        <v>6.405602069116708E-5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45442</v>
      </c>
      <c r="D9" s="9" t="s">
        <v>21</v>
      </c>
      <c r="E9" s="12">
        <v>4932</v>
      </c>
      <c r="F9" s="13">
        <v>19.805928999999999</v>
      </c>
      <c r="G9" s="14"/>
      <c r="H9" s="45">
        <f t="shared" si="0"/>
        <v>97682.84</v>
      </c>
      <c r="I9" s="31">
        <v>6.4500672529366285E-5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45443</v>
      </c>
      <c r="D10" s="9" t="s">
        <v>21</v>
      </c>
      <c r="E10" s="12">
        <v>3000</v>
      </c>
      <c r="F10" s="13">
        <v>20.474482999999999</v>
      </c>
      <c r="G10" s="14"/>
      <c r="H10" s="45">
        <f t="shared" ref="H10" si="2">ROUND(E10*F10,2)</f>
        <v>61423.45</v>
      </c>
      <c r="I10" s="31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21721</v>
      </c>
      <c r="F11" s="48">
        <f>SUMPRODUCT(E6:E10,F6:F10)/E11</f>
        <v>19.514592047925969</v>
      </c>
      <c r="G11" s="20"/>
      <c r="H11" s="49">
        <f>SUM(H6:H10)</f>
        <v>423876.45</v>
      </c>
      <c r="I11" s="50">
        <f>SUM(I6:I10)</f>
        <v>2.8406713463308294E-4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45439.38386574074</v>
      </c>
      <c r="F15" s="4" t="s">
        <v>21</v>
      </c>
      <c r="G15" s="4"/>
      <c r="H15" s="6">
        <v>18.66</v>
      </c>
      <c r="I15" s="4" t="s">
        <v>0</v>
      </c>
      <c r="J15" s="7">
        <v>5</v>
      </c>
      <c r="K15" s="4" t="s">
        <v>18</v>
      </c>
      <c r="L15" s="4" t="s">
        <v>82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45439.424247685187</v>
      </c>
      <c r="F16" s="4" t="s">
        <v>21</v>
      </c>
      <c r="G16" s="4"/>
      <c r="H16" s="6">
        <v>18.7</v>
      </c>
      <c r="I16" s="4" t="s">
        <v>0</v>
      </c>
      <c r="J16" s="7">
        <v>739</v>
      </c>
      <c r="K16" s="4" t="s">
        <v>18</v>
      </c>
      <c r="L16" s="4" t="s">
        <v>83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45439.460347222222</v>
      </c>
      <c r="F17" s="4" t="s">
        <v>21</v>
      </c>
      <c r="G17" s="4"/>
      <c r="H17" s="6">
        <v>18.739999999999998</v>
      </c>
      <c r="I17" s="4" t="s">
        <v>0</v>
      </c>
      <c r="J17" s="7">
        <v>48</v>
      </c>
      <c r="K17" s="4" t="s">
        <v>18</v>
      </c>
      <c r="L17" s="4" t="s">
        <v>84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45439.485358796293</v>
      </c>
      <c r="F18" s="4" t="s">
        <v>21</v>
      </c>
      <c r="G18" s="4"/>
      <c r="H18" s="6">
        <v>18.78</v>
      </c>
      <c r="I18" s="4" t="s">
        <v>0</v>
      </c>
      <c r="J18" s="7">
        <v>25</v>
      </c>
      <c r="K18" s="4" t="s">
        <v>18</v>
      </c>
      <c r="L18" s="4" t="s">
        <v>85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45439.521481481483</v>
      </c>
      <c r="F19" s="4" t="s">
        <v>21</v>
      </c>
      <c r="G19" s="4"/>
      <c r="H19" s="6">
        <v>18.8</v>
      </c>
      <c r="I19" s="4" t="s">
        <v>0</v>
      </c>
      <c r="J19" s="7">
        <v>602</v>
      </c>
      <c r="K19" s="4" t="s">
        <v>18</v>
      </c>
      <c r="L19" s="4" t="s">
        <v>86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45439.541238425925</v>
      </c>
      <c r="F20" s="4" t="s">
        <v>21</v>
      </c>
      <c r="G20" s="4"/>
      <c r="H20" s="6">
        <v>18.899999999999999</v>
      </c>
      <c r="I20" s="4" t="s">
        <v>0</v>
      </c>
      <c r="J20" s="7">
        <v>644</v>
      </c>
      <c r="K20" s="4" t="s">
        <v>18</v>
      </c>
      <c r="L20" s="4" t="s">
        <v>87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45439.571076388886</v>
      </c>
      <c r="F21" s="4" t="s">
        <v>21</v>
      </c>
      <c r="G21" s="4"/>
      <c r="H21" s="6">
        <v>19</v>
      </c>
      <c r="I21" s="4" t="s">
        <v>0</v>
      </c>
      <c r="J21" s="7">
        <v>360</v>
      </c>
      <c r="K21" s="4" t="s">
        <v>18</v>
      </c>
      <c r="L21" s="4" t="s">
        <v>88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45439.602870370371</v>
      </c>
      <c r="F22" s="4" t="s">
        <v>21</v>
      </c>
      <c r="G22" s="4"/>
      <c r="H22" s="6">
        <v>19.12</v>
      </c>
      <c r="I22" s="4" t="s">
        <v>0</v>
      </c>
      <c r="J22" s="7">
        <v>291</v>
      </c>
      <c r="K22" s="4" t="s">
        <v>18</v>
      </c>
      <c r="L22" s="4" t="s">
        <v>89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45439.627303240741</v>
      </c>
      <c r="F23" s="4" t="s">
        <v>21</v>
      </c>
      <c r="G23" s="4"/>
      <c r="H23" s="6">
        <v>19.059999999999999</v>
      </c>
      <c r="I23" s="4" t="s">
        <v>0</v>
      </c>
      <c r="J23" s="7">
        <v>270</v>
      </c>
      <c r="K23" s="4" t="s">
        <v>18</v>
      </c>
      <c r="L23" s="4" t="s">
        <v>90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45439.669479166667</v>
      </c>
      <c r="F24" s="4" t="s">
        <v>21</v>
      </c>
      <c r="G24" s="4"/>
      <c r="H24" s="6">
        <v>19.079999999999998</v>
      </c>
      <c r="I24" s="4" t="s">
        <v>0</v>
      </c>
      <c r="J24" s="7">
        <v>212</v>
      </c>
      <c r="K24" s="4" t="s">
        <v>18</v>
      </c>
      <c r="L24" s="4" t="s">
        <v>91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45439.677835648145</v>
      </c>
      <c r="F25" s="4" t="s">
        <v>21</v>
      </c>
      <c r="G25" s="4"/>
      <c r="H25" s="6">
        <v>19.12</v>
      </c>
      <c r="I25" s="4" t="s">
        <v>0</v>
      </c>
      <c r="J25" s="7">
        <v>276</v>
      </c>
      <c r="K25" s="4" t="s">
        <v>18</v>
      </c>
      <c r="L25" s="4" t="s">
        <v>92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45439.696944444448</v>
      </c>
      <c r="F26" s="4" t="s">
        <v>21</v>
      </c>
      <c r="G26" s="4"/>
      <c r="H26" s="6">
        <v>19.100000000000001</v>
      </c>
      <c r="I26" s="4" t="s">
        <v>0</v>
      </c>
      <c r="J26" s="7">
        <v>365</v>
      </c>
      <c r="K26" s="4" t="s">
        <v>18</v>
      </c>
      <c r="L26" s="4" t="s">
        <v>93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45439.70957175926</v>
      </c>
      <c r="F27" s="4" t="s">
        <v>21</v>
      </c>
      <c r="G27" s="4"/>
      <c r="H27" s="6">
        <v>19.02</v>
      </c>
      <c r="I27" s="4" t="s">
        <v>0</v>
      </c>
      <c r="J27" s="7">
        <v>320</v>
      </c>
      <c r="K27" s="4" t="s">
        <v>18</v>
      </c>
      <c r="L27" s="4" t="s">
        <v>94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45439.709953703707</v>
      </c>
      <c r="F28" s="4" t="s">
        <v>21</v>
      </c>
      <c r="G28" s="4"/>
      <c r="H28" s="6">
        <v>19</v>
      </c>
      <c r="I28" s="4" t="s">
        <v>0</v>
      </c>
      <c r="J28" s="7">
        <v>60</v>
      </c>
      <c r="K28" s="4" t="s">
        <v>18</v>
      </c>
      <c r="L28" s="4" t="s">
        <v>95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45440.395335648151</v>
      </c>
      <c r="F29" s="4" t="s">
        <v>21</v>
      </c>
      <c r="G29" s="4"/>
      <c r="H29" s="6">
        <v>19.16</v>
      </c>
      <c r="I29" s="4" t="s">
        <v>0</v>
      </c>
      <c r="J29" s="7">
        <v>83</v>
      </c>
      <c r="K29" s="4" t="s">
        <v>18</v>
      </c>
      <c r="L29" s="4" t="s">
        <v>96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45440.427581018521</v>
      </c>
      <c r="F30" s="4" t="s">
        <v>21</v>
      </c>
      <c r="G30" s="4"/>
      <c r="H30" s="6">
        <v>19</v>
      </c>
      <c r="I30" s="4" t="s">
        <v>0</v>
      </c>
      <c r="J30" s="7">
        <v>90</v>
      </c>
      <c r="K30" s="4" t="s">
        <v>18</v>
      </c>
      <c r="L30" s="4" t="s">
        <v>97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45440.484120370369</v>
      </c>
      <c r="F31" s="4" t="s">
        <v>21</v>
      </c>
      <c r="G31" s="4"/>
      <c r="H31" s="6">
        <v>19.059999999999999</v>
      </c>
      <c r="I31" s="4" t="s">
        <v>0</v>
      </c>
      <c r="J31" s="7">
        <v>76</v>
      </c>
      <c r="K31" s="4" t="s">
        <v>18</v>
      </c>
      <c r="L31" s="4" t="s">
        <v>98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45440.65384259259</v>
      </c>
      <c r="F32" s="4" t="s">
        <v>21</v>
      </c>
      <c r="G32" s="4"/>
      <c r="H32" s="6">
        <v>19.059999999999999</v>
      </c>
      <c r="I32" s="4" t="s">
        <v>0</v>
      </c>
      <c r="J32" s="7">
        <v>995</v>
      </c>
      <c r="K32" s="4" t="s">
        <v>18</v>
      </c>
      <c r="L32" s="4" t="s">
        <v>99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45440.680289351854</v>
      </c>
      <c r="F33" s="4" t="s">
        <v>21</v>
      </c>
      <c r="G33" s="4"/>
      <c r="H33" s="6">
        <v>19.260000000000002</v>
      </c>
      <c r="I33" s="4" t="s">
        <v>0</v>
      </c>
      <c r="J33" s="7">
        <v>1015</v>
      </c>
      <c r="K33" s="4" t="s">
        <v>18</v>
      </c>
      <c r="L33" s="4" t="s">
        <v>100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45440.708136574074</v>
      </c>
      <c r="F34" s="4" t="s">
        <v>21</v>
      </c>
      <c r="G34" s="4"/>
      <c r="H34" s="6">
        <v>19.36</v>
      </c>
      <c r="I34" s="4" t="s">
        <v>0</v>
      </c>
      <c r="J34" s="7">
        <v>11</v>
      </c>
      <c r="K34" s="4" t="s">
        <v>18</v>
      </c>
      <c r="L34" s="4" t="s">
        <v>101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45440.708136574074</v>
      </c>
      <c r="F35" s="4" t="s">
        <v>21</v>
      </c>
      <c r="G35" s="4"/>
      <c r="H35" s="6">
        <v>19.36</v>
      </c>
      <c r="I35" s="4" t="s">
        <v>0</v>
      </c>
      <c r="J35" s="7">
        <v>489</v>
      </c>
      <c r="K35" s="4" t="s">
        <v>18</v>
      </c>
      <c r="L35" s="4" t="s">
        <v>102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45440.708136574074</v>
      </c>
      <c r="F36" s="4" t="s">
        <v>21</v>
      </c>
      <c r="G36" s="4"/>
      <c r="H36" s="6">
        <v>19.36</v>
      </c>
      <c r="I36" s="4" t="s">
        <v>0</v>
      </c>
      <c r="J36" s="7">
        <v>500</v>
      </c>
      <c r="K36" s="4" t="s">
        <v>18</v>
      </c>
      <c r="L36" s="4" t="s">
        <v>103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45440.708136574074</v>
      </c>
      <c r="F37" s="4" t="s">
        <v>21</v>
      </c>
      <c r="G37" s="4"/>
      <c r="H37" s="6">
        <v>19.36</v>
      </c>
      <c r="I37" s="4" t="s">
        <v>0</v>
      </c>
      <c r="J37" s="7">
        <v>37</v>
      </c>
      <c r="K37" s="4" t="s">
        <v>18</v>
      </c>
      <c r="L37" s="4" t="s">
        <v>104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45440.708136574074</v>
      </c>
      <c r="F38" s="4" t="s">
        <v>21</v>
      </c>
      <c r="G38" s="4"/>
      <c r="H38" s="6">
        <v>19.36</v>
      </c>
      <c r="I38" s="4" t="s">
        <v>0</v>
      </c>
      <c r="J38" s="7">
        <v>34</v>
      </c>
      <c r="K38" s="4" t="s">
        <v>18</v>
      </c>
      <c r="L38" s="4" t="s">
        <v>105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45440.724421296298</v>
      </c>
      <c r="F39" s="4" t="s">
        <v>21</v>
      </c>
      <c r="G39" s="4"/>
      <c r="H39" s="6">
        <v>19.399999999999999</v>
      </c>
      <c r="I39" s="4" t="s">
        <v>0</v>
      </c>
      <c r="J39" s="7">
        <v>500</v>
      </c>
      <c r="K39" s="4" t="s">
        <v>18</v>
      </c>
      <c r="L39" s="4" t="s">
        <v>106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45440.724421296298</v>
      </c>
      <c r="F40" s="4" t="s">
        <v>21</v>
      </c>
      <c r="G40" s="4"/>
      <c r="H40" s="6">
        <v>19.399999999999999</v>
      </c>
      <c r="I40" s="4" t="s">
        <v>0</v>
      </c>
      <c r="J40" s="7">
        <v>500</v>
      </c>
      <c r="K40" s="4" t="s">
        <v>18</v>
      </c>
      <c r="L40" s="4" t="s">
        <v>107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45440.724421296298</v>
      </c>
      <c r="F41" s="4" t="s">
        <v>21</v>
      </c>
      <c r="G41" s="4"/>
      <c r="H41" s="6">
        <v>19.399999999999999</v>
      </c>
      <c r="I41" s="4" t="s">
        <v>0</v>
      </c>
      <c r="J41" s="7">
        <v>344</v>
      </c>
      <c r="K41" s="4" t="s">
        <v>18</v>
      </c>
      <c r="L41" s="4" t="s">
        <v>108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45441.485578703701</v>
      </c>
      <c r="F42" s="4" t="s">
        <v>21</v>
      </c>
      <c r="G42" s="4"/>
      <c r="H42" s="6">
        <v>19.16</v>
      </c>
      <c r="I42" s="4" t="s">
        <v>0</v>
      </c>
      <c r="J42" s="7">
        <v>180</v>
      </c>
      <c r="K42" s="4" t="s">
        <v>18</v>
      </c>
      <c r="L42" s="4" t="s">
        <v>109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45441.485590277778</v>
      </c>
      <c r="F43" s="4" t="s">
        <v>21</v>
      </c>
      <c r="G43" s="4"/>
      <c r="H43" s="6">
        <v>19.260000000000002</v>
      </c>
      <c r="I43" s="4" t="s">
        <v>0</v>
      </c>
      <c r="J43" s="7">
        <v>1708</v>
      </c>
      <c r="K43" s="4" t="s">
        <v>18</v>
      </c>
      <c r="L43" s="4" t="s">
        <v>110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45441.501921296294</v>
      </c>
      <c r="F44" s="4" t="s">
        <v>21</v>
      </c>
      <c r="G44" s="4"/>
      <c r="H44" s="6">
        <v>19.28</v>
      </c>
      <c r="I44" s="4" t="s">
        <v>0</v>
      </c>
      <c r="J44" s="7">
        <v>167</v>
      </c>
      <c r="K44" s="4" t="s">
        <v>18</v>
      </c>
      <c r="L44" s="4" t="s">
        <v>111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45441.628449074073</v>
      </c>
      <c r="F45" s="4" t="s">
        <v>21</v>
      </c>
      <c r="G45" s="4"/>
      <c r="H45" s="6">
        <v>19.32</v>
      </c>
      <c r="I45" s="4" t="s">
        <v>0</v>
      </c>
      <c r="J45" s="7">
        <v>78</v>
      </c>
      <c r="K45" s="4" t="s">
        <v>18</v>
      </c>
      <c r="L45" s="4" t="s">
        <v>112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45441.628449074073</v>
      </c>
      <c r="F46" s="4" t="s">
        <v>21</v>
      </c>
      <c r="G46" s="4"/>
      <c r="H46" s="6">
        <v>19.32</v>
      </c>
      <c r="I46" s="4" t="s">
        <v>0</v>
      </c>
      <c r="J46" s="7">
        <v>213</v>
      </c>
      <c r="K46" s="4" t="s">
        <v>18</v>
      </c>
      <c r="L46" s="4" t="s">
        <v>113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45441.628449074073</v>
      </c>
      <c r="F47" s="4" t="s">
        <v>21</v>
      </c>
      <c r="G47" s="4"/>
      <c r="H47" s="6">
        <v>19.32</v>
      </c>
      <c r="I47" s="4" t="s">
        <v>0</v>
      </c>
      <c r="J47" s="7">
        <v>802</v>
      </c>
      <c r="K47" s="4" t="s">
        <v>18</v>
      </c>
      <c r="L47" s="4" t="s">
        <v>114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45441.64539351852</v>
      </c>
      <c r="F48" s="4" t="s">
        <v>21</v>
      </c>
      <c r="G48" s="4"/>
      <c r="H48" s="6">
        <v>19.48</v>
      </c>
      <c r="I48" s="4" t="s">
        <v>0</v>
      </c>
      <c r="J48" s="7">
        <v>1</v>
      </c>
      <c r="K48" s="4" t="s">
        <v>18</v>
      </c>
      <c r="L48" s="4" t="s">
        <v>115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45441.64539351852</v>
      </c>
      <c r="F49" s="4" t="s">
        <v>21</v>
      </c>
      <c r="G49" s="4"/>
      <c r="H49" s="6">
        <v>19.48</v>
      </c>
      <c r="I49" s="4" t="s">
        <v>0</v>
      </c>
      <c r="J49" s="7">
        <v>307</v>
      </c>
      <c r="K49" s="4" t="s">
        <v>18</v>
      </c>
      <c r="L49" s="4" t="s">
        <v>116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45441.64539351852</v>
      </c>
      <c r="F50" s="4" t="s">
        <v>21</v>
      </c>
      <c r="G50" s="4"/>
      <c r="H50" s="6">
        <v>19.48</v>
      </c>
      <c r="I50" s="4" t="s">
        <v>0</v>
      </c>
      <c r="J50" s="7">
        <v>25</v>
      </c>
      <c r="K50" s="4" t="s">
        <v>18</v>
      </c>
      <c r="L50" s="4" t="s">
        <v>117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45441.693090277775</v>
      </c>
      <c r="F51" s="4" t="s">
        <v>21</v>
      </c>
      <c r="G51" s="4"/>
      <c r="H51" s="6">
        <v>19.54</v>
      </c>
      <c r="I51" s="4" t="s">
        <v>0</v>
      </c>
      <c r="J51" s="7">
        <v>606</v>
      </c>
      <c r="K51" s="4" t="s">
        <v>18</v>
      </c>
      <c r="L51" s="4" t="s">
        <v>118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45441.695879629631</v>
      </c>
      <c r="F52" s="4" t="s">
        <v>21</v>
      </c>
      <c r="G52" s="4"/>
      <c r="H52" s="6">
        <v>19.52</v>
      </c>
      <c r="I52" s="4" t="s">
        <v>0</v>
      </c>
      <c r="J52" s="7">
        <v>350</v>
      </c>
      <c r="K52" s="4" t="s">
        <v>18</v>
      </c>
      <c r="L52" s="4" t="s">
        <v>119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45441.712997685187</v>
      </c>
      <c r="F53" s="4" t="s">
        <v>21</v>
      </c>
      <c r="G53" s="4"/>
      <c r="H53" s="6">
        <v>19.559999999999999</v>
      </c>
      <c r="I53" s="4" t="s">
        <v>0</v>
      </c>
      <c r="J53" s="7">
        <v>61</v>
      </c>
      <c r="K53" s="4" t="s">
        <v>18</v>
      </c>
      <c r="L53" s="4" t="s">
        <v>120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45441.715682870374</v>
      </c>
      <c r="F54" s="4" t="s">
        <v>21</v>
      </c>
      <c r="G54" s="4"/>
      <c r="H54" s="6">
        <v>19.559999999999999</v>
      </c>
      <c r="I54" s="4" t="s">
        <v>0</v>
      </c>
      <c r="J54" s="7">
        <v>330</v>
      </c>
      <c r="K54" s="4" t="s">
        <v>18</v>
      </c>
      <c r="L54" s="4" t="s">
        <v>121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45441.715682870374</v>
      </c>
      <c r="F55" s="4" t="s">
        <v>21</v>
      </c>
      <c r="G55" s="4"/>
      <c r="H55" s="6">
        <v>19.559999999999999</v>
      </c>
      <c r="I55" s="4" t="s">
        <v>0</v>
      </c>
      <c r="J55" s="7">
        <v>53</v>
      </c>
      <c r="K55" s="4" t="s">
        <v>18</v>
      </c>
      <c r="L55" s="4" t="s">
        <v>122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45441.715682870374</v>
      </c>
      <c r="F56" s="4" t="s">
        <v>21</v>
      </c>
      <c r="G56" s="4"/>
      <c r="H56" s="6">
        <v>19.559999999999999</v>
      </c>
      <c r="I56" s="4" t="s">
        <v>0</v>
      </c>
      <c r="J56" s="7">
        <v>17</v>
      </c>
      <c r="K56" s="4" t="s">
        <v>18</v>
      </c>
      <c r="L56" s="4" t="s">
        <v>123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45442.385879629626</v>
      </c>
      <c r="F57" s="4" t="s">
        <v>21</v>
      </c>
      <c r="G57" s="4"/>
      <c r="H57" s="6">
        <v>19.600000000000001</v>
      </c>
      <c r="I57" s="4" t="s">
        <v>0</v>
      </c>
      <c r="J57" s="7">
        <v>328</v>
      </c>
      <c r="K57" s="4" t="s">
        <v>18</v>
      </c>
      <c r="L57" s="4" t="s">
        <v>124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45442.3984837963</v>
      </c>
      <c r="F58" s="4" t="s">
        <v>21</v>
      </c>
      <c r="G58" s="4"/>
      <c r="H58" s="6">
        <v>19.52</v>
      </c>
      <c r="I58" s="4" t="s">
        <v>0</v>
      </c>
      <c r="J58" s="7">
        <v>426</v>
      </c>
      <c r="K58" s="4" t="s">
        <v>18</v>
      </c>
      <c r="L58" s="4" t="s">
        <v>125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45442.40997685185</v>
      </c>
      <c r="F59" s="4" t="s">
        <v>21</v>
      </c>
      <c r="G59" s="4"/>
      <c r="H59" s="6">
        <v>19.5</v>
      </c>
      <c r="I59" s="4" t="s">
        <v>0</v>
      </c>
      <c r="J59" s="7">
        <v>263</v>
      </c>
      <c r="K59" s="4" t="s">
        <v>18</v>
      </c>
      <c r="L59" s="4" t="s">
        <v>126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45442.484803240739</v>
      </c>
      <c r="F60" s="4" t="s">
        <v>21</v>
      </c>
      <c r="G60" s="4"/>
      <c r="H60" s="6">
        <v>19.66</v>
      </c>
      <c r="I60" s="4" t="s">
        <v>0</v>
      </c>
      <c r="J60" s="7">
        <v>101</v>
      </c>
      <c r="K60" s="4" t="s">
        <v>18</v>
      </c>
      <c r="L60" s="4" t="s">
        <v>127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45442.526539351849</v>
      </c>
      <c r="F61" s="4" t="s">
        <v>21</v>
      </c>
      <c r="G61" s="4"/>
      <c r="H61" s="6">
        <v>19.66</v>
      </c>
      <c r="I61" s="4" t="s">
        <v>0</v>
      </c>
      <c r="J61" s="7">
        <v>752</v>
      </c>
      <c r="K61" s="4" t="s">
        <v>18</v>
      </c>
      <c r="L61" s="4" t="s">
        <v>128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45442.590069444443</v>
      </c>
      <c r="F62" s="4" t="s">
        <v>21</v>
      </c>
      <c r="G62" s="4"/>
      <c r="H62" s="6">
        <v>19.7</v>
      </c>
      <c r="I62" s="4" t="s">
        <v>0</v>
      </c>
      <c r="J62" s="7">
        <v>687</v>
      </c>
      <c r="K62" s="4" t="s">
        <v>18</v>
      </c>
      <c r="L62" s="4" t="s">
        <v>129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45442.622013888889</v>
      </c>
      <c r="F63" s="4" t="s">
        <v>21</v>
      </c>
      <c r="G63" s="4"/>
      <c r="H63" s="6">
        <v>19.82</v>
      </c>
      <c r="I63" s="4" t="s">
        <v>0</v>
      </c>
      <c r="J63" s="7">
        <v>140</v>
      </c>
      <c r="K63" s="4" t="s">
        <v>18</v>
      </c>
      <c r="L63" s="4" t="s">
        <v>130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45442.63689814815</v>
      </c>
      <c r="F64" s="4" t="s">
        <v>21</v>
      </c>
      <c r="G64" s="4"/>
      <c r="H64" s="6">
        <v>19.82</v>
      </c>
      <c r="I64" s="4" t="s">
        <v>0</v>
      </c>
      <c r="J64" s="7">
        <v>651</v>
      </c>
      <c r="K64" s="4" t="s">
        <v>18</v>
      </c>
      <c r="L64" s="4" t="s">
        <v>131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45442.6403587963</v>
      </c>
      <c r="F65" s="4" t="s">
        <v>21</v>
      </c>
      <c r="G65" s="4"/>
      <c r="H65" s="6">
        <v>19.920000000000002</v>
      </c>
      <c r="I65" s="4" t="s">
        <v>0</v>
      </c>
      <c r="J65" s="7">
        <v>274</v>
      </c>
      <c r="K65" s="4" t="s">
        <v>18</v>
      </c>
      <c r="L65" s="4" t="s">
        <v>132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45442.66333333333</v>
      </c>
      <c r="F66" s="4" t="s">
        <v>21</v>
      </c>
      <c r="G66" s="4"/>
      <c r="H66" s="6">
        <v>19.920000000000002</v>
      </c>
      <c r="I66" s="4" t="s">
        <v>0</v>
      </c>
      <c r="J66" s="7">
        <v>327</v>
      </c>
      <c r="K66" s="4" t="s">
        <v>18</v>
      </c>
      <c r="L66" s="4" t="s">
        <v>133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45442.708240740743</v>
      </c>
      <c r="F67" s="4" t="s">
        <v>21</v>
      </c>
      <c r="G67" s="4"/>
      <c r="H67" s="6">
        <v>20.2</v>
      </c>
      <c r="I67" s="4" t="s">
        <v>0</v>
      </c>
      <c r="J67" s="7">
        <v>258</v>
      </c>
      <c r="K67" s="4" t="s">
        <v>18</v>
      </c>
      <c r="L67" s="4" t="s">
        <v>134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45442.715381944443</v>
      </c>
      <c r="F68" s="4" t="s">
        <v>21</v>
      </c>
      <c r="G68" s="4"/>
      <c r="H68" s="6">
        <v>20.2</v>
      </c>
      <c r="I68" s="4" t="s">
        <v>0</v>
      </c>
      <c r="J68" s="7">
        <v>725</v>
      </c>
      <c r="K68" s="4" t="s">
        <v>18</v>
      </c>
      <c r="L68" s="4" t="s">
        <v>135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45443.384363425925</v>
      </c>
      <c r="F69" s="4" t="s">
        <v>21</v>
      </c>
      <c r="G69" s="4"/>
      <c r="H69" s="6">
        <v>20.05</v>
      </c>
      <c r="I69" s="4" t="s">
        <v>0</v>
      </c>
      <c r="J69" s="7">
        <v>1</v>
      </c>
      <c r="K69" s="4" t="s">
        <v>18</v>
      </c>
      <c r="L69" s="4" t="s">
        <v>136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45443.395497685182</v>
      </c>
      <c r="F70" s="4" t="s">
        <v>21</v>
      </c>
      <c r="G70" s="4"/>
      <c r="H70" s="6">
        <v>20.2</v>
      </c>
      <c r="I70" s="4" t="s">
        <v>0</v>
      </c>
      <c r="J70" s="7">
        <v>10</v>
      </c>
      <c r="K70" s="4" t="s">
        <v>18</v>
      </c>
      <c r="L70" s="4" t="s">
        <v>137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45443.410821759258</v>
      </c>
      <c r="F71" s="4" t="s">
        <v>21</v>
      </c>
      <c r="G71" s="4"/>
      <c r="H71" s="6">
        <v>20.100000000000001</v>
      </c>
      <c r="I71" s="4" t="s">
        <v>0</v>
      </c>
      <c r="J71" s="7">
        <v>627</v>
      </c>
      <c r="K71" s="4" t="s">
        <v>18</v>
      </c>
      <c r="L71" s="4" t="s">
        <v>138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45443.416238425925</v>
      </c>
      <c r="F72" s="4" t="s">
        <v>21</v>
      </c>
      <c r="G72" s="4"/>
      <c r="H72" s="6">
        <v>20.55</v>
      </c>
      <c r="I72" s="4" t="s">
        <v>0</v>
      </c>
      <c r="J72" s="7">
        <v>432</v>
      </c>
      <c r="K72" s="4" t="s">
        <v>18</v>
      </c>
      <c r="L72" s="4" t="s">
        <v>139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45443.465520833335</v>
      </c>
      <c r="F73" s="4" t="s">
        <v>21</v>
      </c>
      <c r="G73" s="4"/>
      <c r="H73" s="6">
        <v>20.6</v>
      </c>
      <c r="I73" s="4" t="s">
        <v>0</v>
      </c>
      <c r="J73" s="7">
        <v>559</v>
      </c>
      <c r="K73" s="4" t="s">
        <v>18</v>
      </c>
      <c r="L73" s="4" t="s">
        <v>140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45443.480613425927</v>
      </c>
      <c r="F74" s="4" t="s">
        <v>21</v>
      </c>
      <c r="G74" s="4"/>
      <c r="H74" s="6">
        <v>20.399999999999999</v>
      </c>
      <c r="I74" s="4" t="s">
        <v>0</v>
      </c>
      <c r="J74" s="7">
        <v>248</v>
      </c>
      <c r="K74" s="4" t="s">
        <v>18</v>
      </c>
      <c r="L74" s="4" t="s">
        <v>141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45443.559305555558</v>
      </c>
      <c r="F75" s="4" t="s">
        <v>21</v>
      </c>
      <c r="G75" s="4"/>
      <c r="H75" s="6">
        <v>20.6</v>
      </c>
      <c r="I75" s="4" t="s">
        <v>0</v>
      </c>
      <c r="J75" s="7">
        <v>277</v>
      </c>
      <c r="K75" s="4" t="s">
        <v>18</v>
      </c>
      <c r="L75" s="4" t="s">
        <v>142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45443.631689814814</v>
      </c>
      <c r="F76" s="4" t="s">
        <v>21</v>
      </c>
      <c r="G76" s="4"/>
      <c r="H76" s="6">
        <v>20.65</v>
      </c>
      <c r="I76" s="4" t="s">
        <v>0</v>
      </c>
      <c r="J76" s="7">
        <v>254</v>
      </c>
      <c r="K76" s="4" t="s">
        <v>18</v>
      </c>
      <c r="L76" s="4" t="s">
        <v>143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45443.68644675926</v>
      </c>
      <c r="F77" s="4" t="s">
        <v>21</v>
      </c>
      <c r="G77" s="4"/>
      <c r="H77" s="6">
        <v>20.6</v>
      </c>
      <c r="I77" s="4" t="s">
        <v>0</v>
      </c>
      <c r="J77" s="7">
        <v>255</v>
      </c>
      <c r="K77" s="4" t="s">
        <v>18</v>
      </c>
      <c r="L77" s="4" t="s">
        <v>144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45443.70076388889</v>
      </c>
      <c r="F78" s="4" t="s">
        <v>21</v>
      </c>
      <c r="G78" s="4"/>
      <c r="H78" s="6">
        <v>20.6</v>
      </c>
      <c r="I78" s="4" t="s">
        <v>0</v>
      </c>
      <c r="J78" s="7">
        <v>337</v>
      </c>
      <c r="K78" s="4" t="s">
        <v>18</v>
      </c>
      <c r="L78" s="4" t="s">
        <v>145</v>
      </c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67"/>
  <sheetViews>
    <sheetView topLeftCell="A7" workbookViewId="0">
      <selection activeCell="M33" sqref="M33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 t="shared" ref="H25:H30" si="3"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 t="shared" si="3"/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 t="shared" si="3"/>
        <v>273676</v>
      </c>
      <c r="I27" s="26" t="s">
        <v>70</v>
      </c>
    </row>
    <row r="28" spans="4:9" x14ac:dyDescent="0.2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 t="shared" si="3"/>
        <v>197747.79</v>
      </c>
      <c r="I28" s="26" t="s">
        <v>72</v>
      </c>
    </row>
    <row r="29" spans="4:9" x14ac:dyDescent="0.2">
      <c r="D29" s="34" t="s">
        <v>73</v>
      </c>
      <c r="E29" s="37">
        <v>14420</v>
      </c>
      <c r="F29" s="36">
        <v>1.8858469137742533E-4</v>
      </c>
      <c r="G29" s="39">
        <v>18.712622725104023</v>
      </c>
      <c r="H29" s="37">
        <f t="shared" si="3"/>
        <v>269836.02</v>
      </c>
      <c r="I29" s="26" t="s">
        <v>74</v>
      </c>
    </row>
    <row r="30" spans="4:9" x14ac:dyDescent="0.2">
      <c r="D30" s="34" t="s">
        <v>75</v>
      </c>
      <c r="E30" s="37">
        <v>16930</v>
      </c>
      <c r="F30" s="36">
        <v>2.214104594327192E-4</v>
      </c>
      <c r="G30" s="39">
        <v>18.91537162215003</v>
      </c>
      <c r="H30" s="37">
        <f t="shared" si="3"/>
        <v>320237.24</v>
      </c>
      <c r="I30" s="26" t="s">
        <v>76</v>
      </c>
    </row>
    <row r="31" spans="4:9" x14ac:dyDescent="0.2">
      <c r="D31" s="34" t="s">
        <v>77</v>
      </c>
      <c r="E31" s="37">
        <v>19470</v>
      </c>
      <c r="F31" s="36">
        <v>2.5462856734524762E-4</v>
      </c>
      <c r="G31" s="39">
        <v>18.924501057113506</v>
      </c>
      <c r="H31" s="37">
        <f t="shared" ref="H31" si="4">ROUND(E31*G31,2)</f>
        <v>368460.04</v>
      </c>
      <c r="I31" s="26" t="s">
        <v>78</v>
      </c>
    </row>
    <row r="32" spans="4:9" x14ac:dyDescent="0.2">
      <c r="D32" s="34" t="s">
        <v>80</v>
      </c>
      <c r="E32" s="37">
        <v>21721</v>
      </c>
      <c r="F32" s="36">
        <v>2.8406713463308294E-4</v>
      </c>
      <c r="G32" s="39">
        <v>19.514592047925969</v>
      </c>
      <c r="H32" s="37">
        <f t="shared" ref="H32" si="5">ROUND(E32*G32,2)</f>
        <v>423876.45</v>
      </c>
      <c r="I32" s="26" t="s">
        <v>81</v>
      </c>
    </row>
    <row r="33" spans="4:9" x14ac:dyDescent="0.2">
      <c r="E33" s="37"/>
      <c r="F33" s="36"/>
      <c r="G33" s="40"/>
      <c r="H33" s="37"/>
    </row>
    <row r="34" spans="4:9" x14ac:dyDescent="0.2">
      <c r="D34" s="41" t="s">
        <v>39</v>
      </c>
      <c r="E34" s="42">
        <f>SUM(E9:E33)</f>
        <v>314434</v>
      </c>
      <c r="F34" s="43">
        <f>SUM(F9:F33)</f>
        <v>4.0797498116735987E-3</v>
      </c>
      <c r="G34" s="44">
        <f>H34/E34</f>
        <v>19.239504824541878</v>
      </c>
      <c r="H34" s="42">
        <f>SUM(H9:H33)</f>
        <v>6049554.4600000009</v>
      </c>
      <c r="I34" s="41"/>
    </row>
    <row r="35" spans="4:9" x14ac:dyDescent="0.2">
      <c r="E35" s="37"/>
      <c r="F35" s="35"/>
      <c r="G35" s="40"/>
      <c r="H35" s="37"/>
    </row>
    <row r="36" spans="4:9" x14ac:dyDescent="0.2">
      <c r="E36" s="37"/>
      <c r="F36" s="35"/>
      <c r="G36" s="40"/>
      <c r="H36" s="37"/>
    </row>
    <row r="37" spans="4:9" x14ac:dyDescent="0.2">
      <c r="E37" s="37"/>
      <c r="F37" s="35"/>
      <c r="G37" s="35"/>
      <c r="H37" s="37"/>
    </row>
    <row r="38" spans="4:9" x14ac:dyDescent="0.2">
      <c r="E38" s="37"/>
      <c r="F38" s="35"/>
      <c r="G38" s="35"/>
      <c r="H38" s="37"/>
    </row>
    <row r="39" spans="4:9" x14ac:dyDescent="0.2">
      <c r="E39" s="37"/>
      <c r="F39" s="35"/>
      <c r="G39" s="35"/>
    </row>
    <row r="40" spans="4:9" x14ac:dyDescent="0.2">
      <c r="E40" s="37"/>
      <c r="F40" s="35"/>
      <c r="G40" s="35"/>
    </row>
    <row r="41" spans="4:9" x14ac:dyDescent="0.2">
      <c r="E41" s="37"/>
      <c r="F41" s="35"/>
      <c r="G41" s="35"/>
    </row>
    <row r="42" spans="4:9" x14ac:dyDescent="0.2">
      <c r="E42" s="37"/>
      <c r="F42" s="35"/>
      <c r="G42" s="35"/>
    </row>
    <row r="43" spans="4:9" x14ac:dyDescent="0.2">
      <c r="E43" s="38"/>
      <c r="F43" s="35"/>
      <c r="G43" s="35"/>
    </row>
    <row r="44" spans="4:9" x14ac:dyDescent="0.2">
      <c r="E44" s="38"/>
      <c r="F44" s="35"/>
      <c r="G44" s="35"/>
    </row>
    <row r="45" spans="4:9" x14ac:dyDescent="0.2">
      <c r="F45" s="35"/>
      <c r="G45" s="35"/>
    </row>
    <row r="46" spans="4:9" x14ac:dyDescent="0.2">
      <c r="F46" s="35"/>
      <c r="G46" s="35"/>
    </row>
    <row r="47" spans="4:9" x14ac:dyDescent="0.2">
      <c r="F47" s="35"/>
      <c r="G47" s="35"/>
    </row>
    <row r="48" spans="4:9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F360" s="35"/>
      <c r="G360" s="35"/>
    </row>
    <row r="361" spans="6:7" x14ac:dyDescent="0.2">
      <c r="F361" s="35"/>
      <c r="G361" s="35"/>
    </row>
    <row r="362" spans="6:7" x14ac:dyDescent="0.2">
      <c r="F362" s="35"/>
      <c r="G362" s="35"/>
    </row>
    <row r="363" spans="6:7" x14ac:dyDescent="0.2">
      <c r="F363" s="35"/>
      <c r="G363" s="35"/>
    </row>
    <row r="364" spans="6:7" x14ac:dyDescent="0.2">
      <c r="G364" s="35"/>
    </row>
    <row r="365" spans="6:7" x14ac:dyDescent="0.2">
      <c r="G365" s="35"/>
    </row>
    <row r="366" spans="6:7" x14ac:dyDescent="0.2">
      <c r="G366" s="35"/>
    </row>
    <row r="367" spans="6:7" x14ac:dyDescent="0.2">
      <c r="G367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2024-05-31T16:12:03Z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