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FE6517B5-D9DF-4E84-8713-181BB7C3838E}" xr6:coauthVersionLast="47" xr6:coauthVersionMax="47" xr10:uidLastSave="{00000000-0000-0000-0000-000000000000}"/>
  <bookViews>
    <workbookView xWindow="28740" yWindow="-12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  <c r="E28" i="4"/>
  <c r="H25" i="4"/>
  <c r="E11" i="3"/>
  <c r="F11" i="3" s="1"/>
  <c r="I11" i="3"/>
  <c r="H10" i="3" l="1"/>
  <c r="H24" i="4"/>
  <c r="H23" i="4"/>
  <c r="H22" i="4"/>
  <c r="H21" i="4"/>
  <c r="H20" i="4" l="1"/>
  <c r="H19" i="4"/>
  <c r="F28" i="4"/>
  <c r="H18" i="4"/>
  <c r="H17" i="4"/>
  <c r="H16" i="4" l="1"/>
  <c r="H15" i="4" l="1"/>
  <c r="H14" i="4"/>
  <c r="H7" i="3"/>
  <c r="H8" i="3"/>
  <c r="H9" i="3"/>
  <c r="H6" i="3"/>
  <c r="H11" i="3" l="1"/>
  <c r="H13" i="4"/>
  <c r="C7" i="3" l="1"/>
  <c r="C8" i="3" s="1"/>
  <c r="C9" i="3" s="1"/>
  <c r="C10" i="3" s="1"/>
  <c r="H12" i="4" l="1"/>
  <c r="H10" i="4"/>
  <c r="H9" i="4"/>
  <c r="H28" i="4" s="1"/>
  <c r="G28" i="4" s="1"/>
  <c r="G8" i="3" l="1"/>
  <c r="G7" i="3"/>
  <c r="G6" i="3"/>
</calcChain>
</file>

<file path=xl/sharedStrings.xml><?xml version="1.0" encoding="utf-8"?>
<sst xmlns="http://schemas.openxmlformats.org/spreadsheetml/2006/main" count="342" uniqueCount="102">
  <si>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</si>
  <si>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</si>
  <si>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</si>
  <si>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</si>
  <si>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</si>
  <si>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</si>
  <si>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</si>
  <si>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</si>
  <si>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</si>
  <si>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</si>
  <si>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</si>
  <si>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</si>
  <si>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</si>
  <si>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</si>
  <si>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</si>
  <si>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</si>
  <si>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</si>
  <si>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</si>
  <si>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</si>
  <si>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</si>
  <si>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</si>
  <si>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</si>
  <si>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</si>
  <si>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</si>
  <si>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</si>
  <si>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</si>
  <si>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</si>
  <si>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</si>
  <si>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</si>
  <si>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</si>
  <si>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</si>
  <si>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</si>
  <si>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</si>
  <si>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</si>
  <si>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</si>
  <si>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</si>
  <si>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</si>
  <si>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</si>
  <si>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</si>
  <si>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</si>
  <si>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</si>
  <si>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</si>
  <si>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</si>
  <si>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</si>
  <si>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</si>
  <si>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</si>
  <si>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</si>
  <si>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</si>
  <si>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</si>
  <si>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</si>
  <si>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</si>
  <si>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</si>
  <si>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</si>
  <si>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</si>
  <si>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</si>
  <si>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</si>
  <si>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</si>
  <si>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</si>
  <si>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</si>
  <si>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</si>
  <si>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</si>
  <si>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</si>
  <si>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</si>
  <si>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</si>
  <si>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</si>
  <si>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</si>
  <si>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</si>
  <si>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Purchases of its own shares between 15/04/24 and 19/04/24</t>
  </si>
  <si>
    <t>15.-19.04.2024</t>
  </si>
  <si>
    <t>Woche 16</t>
  </si>
  <si>
    <t>OD_7w6xiNp-00</t>
  </si>
  <si>
    <t>OD_7w77oYL-00</t>
  </si>
  <si>
    <t>OD_7w7QxbA-00</t>
  </si>
  <si>
    <t>OD_7w7tA2L-00</t>
  </si>
  <si>
    <t>OD_7w8ZAN4-00</t>
  </si>
  <si>
    <t>OD_7w8dhdV-00</t>
  </si>
  <si>
    <t>OD_7w8dhdV-02</t>
  </si>
  <si>
    <t>OD_7w8gyYs-00</t>
  </si>
  <si>
    <t>OD_7w8pToD-02</t>
  </si>
  <si>
    <t>OD_7wDFAlI-00</t>
  </si>
  <si>
    <t>OD_7wDKYJz-00</t>
  </si>
  <si>
    <t>OD_7wDY2dl-00</t>
  </si>
  <si>
    <t>OD_7wDuyrA-00</t>
  </si>
  <si>
    <t>OD_7wEBfSO-00</t>
  </si>
  <si>
    <t>OD_7wEKKfv-00</t>
  </si>
  <si>
    <t>OD_7wJFcKC-00</t>
  </si>
  <si>
    <t>OD_7wJJeaD-00</t>
  </si>
  <si>
    <t>OD_7wJlbPp-00</t>
  </si>
  <si>
    <t>OD_7wKMl0Q-00</t>
  </si>
  <si>
    <t>OD_7wKOmeg-00</t>
  </si>
  <si>
    <t>OD_7wKXNfe-00</t>
  </si>
  <si>
    <t>OD_7wKXUYb-00</t>
  </si>
  <si>
    <t>OD_7wKY3w2-00</t>
  </si>
  <si>
    <t>OD_7wOUVAj-00</t>
  </si>
  <si>
    <t>OD_7wObcNp-00</t>
  </si>
  <si>
    <t>OD_7wPgAHn-00</t>
  </si>
  <si>
    <t>OD_7wQ2XPi-00</t>
  </si>
  <si>
    <t>OD_7wQLE2B-00</t>
  </si>
  <si>
    <t>OD_7wQLE2C-00</t>
  </si>
  <si>
    <t>OD_7wUnkGJ-00</t>
  </si>
  <si>
    <t>OD_7wVIVee-00</t>
  </si>
  <si>
    <t>OD_7wW5uIs-01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</si>
</sst>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4" fontId="2" fillId="2" borderId="9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workbookViewId="0">
      <selection activeCell="L12" sqref="L12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2" t="s">
        <v>67</v>
      </c>
      <c r="B2" s="53"/>
      <c r="C2" s="53"/>
      <c r="D2" s="53"/>
      <c r="E2" s="53"/>
      <c r="F2" s="53"/>
      <c r="G2" s="53"/>
      <c r="H2" s="53"/>
      <c r="I2" s="53"/>
      <c r="J2" s="54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45397</v>
      </c>
      <c r="D6" s="9" t="s">
        <v>21</v>
      </c>
      <c r="E6" s="12">
        <v>2851</v>
      </c>
      <c r="F6" s="13">
        <v>18.953503999999999</v>
      </c>
      <c r="G6" s="14">
        <f>SUM(E6*F6)</f>
        <v>54036.439903999999</v>
      </c>
      <c r="H6" s="45">
        <f>ROUND(E6*F6,2)</f>
        <v>54036.44</v>
      </c>
      <c r="I6" s="31">
        <v>3.7285364432527022E-5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45398</v>
      </c>
      <c r="D7" s="9" t="s">
        <v>21</v>
      </c>
      <c r="E7" s="12">
        <v>2385</v>
      </c>
      <c r="F7" s="13">
        <v>18.799329</v>
      </c>
      <c r="G7" s="14">
        <f>SUM(E7*F7)</f>
        <v>44836.399664999997</v>
      </c>
      <c r="H7" s="45">
        <f t="shared" ref="H7:H9" si="0">ROUND(E7*F7,2)</f>
        <v>44836.4</v>
      </c>
      <c r="I7" s="31">
        <v>3.119101865014975E-5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45399</v>
      </c>
      <c r="D8" s="9" t="s">
        <v>21</v>
      </c>
      <c r="E8" s="12">
        <v>2908</v>
      </c>
      <c r="F8" s="13">
        <v>18.939945000000002</v>
      </c>
      <c r="G8" s="14">
        <f>SUM(E8*F8)</f>
        <v>55077.360060000006</v>
      </c>
      <c r="H8" s="45">
        <f t="shared" si="0"/>
        <v>55077.36</v>
      </c>
      <c r="I8" s="31">
        <v>3.8030810161272738E-5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51">
        <f>C8+1</f>
        <v>45400</v>
      </c>
      <c r="D9" s="9" t="s">
        <v>21</v>
      </c>
      <c r="E9" s="12">
        <v>2865</v>
      </c>
      <c r="F9" s="13">
        <v>18.98319</v>
      </c>
      <c r="G9" s="14"/>
      <c r="H9" s="45">
        <f t="shared" si="0"/>
        <v>54386.84</v>
      </c>
      <c r="I9" s="31">
        <v>3.7468456365903158E-5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51">
        <f>C9+1</f>
        <v>45401</v>
      </c>
      <c r="D10" s="9" t="s">
        <v>21</v>
      </c>
      <c r="E10" s="12">
        <v>2998</v>
      </c>
      <c r="F10" s="13">
        <v>19.009146000000001</v>
      </c>
      <c r="G10" s="14"/>
      <c r="H10" s="45">
        <f t="shared" ref="H10" si="1">ROUND(E10*F10,2)</f>
        <v>56989.42</v>
      </c>
      <c r="I10" s="31">
        <v>3.9207829732976498E-5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14007</v>
      </c>
      <c r="F11" s="48">
        <f>SUMPRODUCT(E6:E10,F6:F10)/E11</f>
        <v>18.94241869686585</v>
      </c>
      <c r="G11" s="20"/>
      <c r="H11" s="49">
        <f>SUM(H6:H9)</f>
        <v>208337.04</v>
      </c>
      <c r="I11" s="50">
        <f>SUM(I6:I10)</f>
        <v>1.8318347934282917E-4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45397.391701388886</v>
      </c>
      <c r="F15" s="4" t="s">
        <v>21</v>
      </c>
      <c r="G15" s="4"/>
      <c r="H15" s="6">
        <v>18.940000000000001</v>
      </c>
      <c r="I15" s="4" t="s">
        <v>0</v>
      </c>
      <c r="J15" s="7">
        <v>124</v>
      </c>
      <c r="K15" s="4" t="s">
        <v>18</v>
      </c>
      <c r="L15" s="4" t="s">
        <v>70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45397.419560185182</v>
      </c>
      <c r="F16" s="4" t="s">
        <v>21</v>
      </c>
      <c r="G16" s="4"/>
      <c r="H16" s="6">
        <v>18.96</v>
      </c>
      <c r="I16" s="4" t="s">
        <v>0</v>
      </c>
      <c r="J16" s="7">
        <v>21</v>
      </c>
      <c r="K16" s="4" t="s">
        <v>18</v>
      </c>
      <c r="L16" s="4" t="s">
        <v>71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45397.472372685188</v>
      </c>
      <c r="F17" s="4" t="s">
        <v>21</v>
      </c>
      <c r="G17" s="4"/>
      <c r="H17" s="6">
        <v>18.98</v>
      </c>
      <c r="I17" s="4" t="s">
        <v>0</v>
      </c>
      <c r="J17" s="7">
        <v>25</v>
      </c>
      <c r="K17" s="4" t="s">
        <v>18</v>
      </c>
      <c r="L17" s="4" t="s">
        <v>72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45397.550162037034</v>
      </c>
      <c r="F18" s="4" t="s">
        <v>21</v>
      </c>
      <c r="G18" s="4"/>
      <c r="H18" s="6">
        <v>19</v>
      </c>
      <c r="I18" s="4" t="s">
        <v>0</v>
      </c>
      <c r="J18" s="7">
        <v>1463</v>
      </c>
      <c r="K18" s="4" t="s">
        <v>18</v>
      </c>
      <c r="L18" s="4" t="s">
        <v>73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45397.666030092594</v>
      </c>
      <c r="F19" s="4" t="s">
        <v>21</v>
      </c>
      <c r="G19" s="4"/>
      <c r="H19" s="6">
        <v>18.920000000000002</v>
      </c>
      <c r="I19" s="4" t="s">
        <v>0</v>
      </c>
      <c r="J19" s="7">
        <v>342</v>
      </c>
      <c r="K19" s="4" t="s">
        <v>18</v>
      </c>
      <c r="L19" s="4" t="s">
        <v>74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45397.678541666668</v>
      </c>
      <c r="F20" s="4" t="s">
        <v>21</v>
      </c>
      <c r="G20" s="4"/>
      <c r="H20" s="6">
        <v>18.920000000000002</v>
      </c>
      <c r="I20" s="4" t="s">
        <v>0</v>
      </c>
      <c r="J20" s="7">
        <v>152</v>
      </c>
      <c r="K20" s="4" t="s">
        <v>18</v>
      </c>
      <c r="L20" s="4" t="s">
        <v>75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45397.678541666668</v>
      </c>
      <c r="F21" s="4" t="s">
        <v>21</v>
      </c>
      <c r="G21" s="4"/>
      <c r="H21" s="6">
        <v>18.920000000000002</v>
      </c>
      <c r="I21" s="4" t="s">
        <v>0</v>
      </c>
      <c r="J21" s="7">
        <v>321</v>
      </c>
      <c r="K21" s="4" t="s">
        <v>18</v>
      </c>
      <c r="L21" s="4" t="s">
        <v>76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45397.687569444446</v>
      </c>
      <c r="F22" s="4" t="s">
        <v>21</v>
      </c>
      <c r="G22" s="4"/>
      <c r="H22" s="6">
        <v>18.86</v>
      </c>
      <c r="I22" s="4" t="s">
        <v>0</v>
      </c>
      <c r="J22" s="7">
        <v>295</v>
      </c>
      <c r="K22" s="4" t="s">
        <v>18</v>
      </c>
      <c r="L22" s="4" t="s">
        <v>77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45397.711030092592</v>
      </c>
      <c r="F23" s="4" t="s">
        <v>21</v>
      </c>
      <c r="G23" s="4"/>
      <c r="H23" s="6">
        <v>18.84</v>
      </c>
      <c r="I23" s="4" t="s">
        <v>0</v>
      </c>
      <c r="J23" s="7">
        <v>108</v>
      </c>
      <c r="K23" s="4" t="s">
        <v>18</v>
      </c>
      <c r="L23" s="4" t="s">
        <v>78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45398.465983796297</v>
      </c>
      <c r="F24" s="4" t="s">
        <v>21</v>
      </c>
      <c r="G24" s="4"/>
      <c r="H24" s="6">
        <v>18.84</v>
      </c>
      <c r="I24" s="4" t="s">
        <v>0</v>
      </c>
      <c r="J24" s="7">
        <v>312</v>
      </c>
      <c r="K24" s="4" t="s">
        <v>18</v>
      </c>
      <c r="L24" s="4" t="s">
        <v>79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45398.480833333335</v>
      </c>
      <c r="F25" s="4" t="s">
        <v>21</v>
      </c>
      <c r="G25" s="4"/>
      <c r="H25" s="6">
        <v>18.8</v>
      </c>
      <c r="I25" s="4" t="s">
        <v>0</v>
      </c>
      <c r="J25" s="7">
        <v>846</v>
      </c>
      <c r="K25" s="4" t="s">
        <v>18</v>
      </c>
      <c r="L25" s="4" t="s">
        <v>80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45398.518043981479</v>
      </c>
      <c r="F26" s="4" t="s">
        <v>21</v>
      </c>
      <c r="G26" s="4"/>
      <c r="H26" s="6">
        <v>18.78</v>
      </c>
      <c r="I26" s="4" t="s">
        <v>0</v>
      </c>
      <c r="J26" s="7">
        <v>270</v>
      </c>
      <c r="K26" s="4" t="s">
        <v>18</v>
      </c>
      <c r="L26" s="4" t="s">
        <v>81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45398.581319444442</v>
      </c>
      <c r="F27" s="4" t="s">
        <v>21</v>
      </c>
      <c r="G27" s="4"/>
      <c r="H27" s="6">
        <v>18.8</v>
      </c>
      <c r="I27" s="4" t="s">
        <v>0</v>
      </c>
      <c r="J27" s="7">
        <v>319</v>
      </c>
      <c r="K27" s="4" t="s">
        <v>18</v>
      </c>
      <c r="L27" s="4" t="s">
        <v>82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45398.627349537041</v>
      </c>
      <c r="F28" s="4" t="s">
        <v>21</v>
      </c>
      <c r="G28" s="4"/>
      <c r="H28" s="6">
        <v>18.82</v>
      </c>
      <c r="I28" s="4" t="s">
        <v>0</v>
      </c>
      <c r="J28" s="7">
        <v>370</v>
      </c>
      <c r="K28" s="4" t="s">
        <v>18</v>
      </c>
      <c r="L28" s="4" t="s">
        <v>83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45398.651250000003</v>
      </c>
      <c r="F29" s="4" t="s">
        <v>21</v>
      </c>
      <c r="G29" s="4"/>
      <c r="H29" s="6">
        <v>18.739999999999998</v>
      </c>
      <c r="I29" s="4" t="s">
        <v>0</v>
      </c>
      <c r="J29" s="7">
        <v>268</v>
      </c>
      <c r="K29" s="4" t="s">
        <v>18</v>
      </c>
      <c r="L29" s="4" t="s">
        <v>84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45399.493344907409</v>
      </c>
      <c r="F30" s="4" t="s">
        <v>21</v>
      </c>
      <c r="G30" s="4"/>
      <c r="H30" s="6">
        <v>18.899999999999999</v>
      </c>
      <c r="I30" s="4" t="s">
        <v>0</v>
      </c>
      <c r="J30" s="7">
        <v>954</v>
      </c>
      <c r="K30" s="4" t="s">
        <v>18</v>
      </c>
      <c r="L30" s="4" t="s">
        <v>85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45399.504479166666</v>
      </c>
      <c r="F31" s="4" t="s">
        <v>21</v>
      </c>
      <c r="G31" s="4"/>
      <c r="H31" s="6">
        <v>18.920000000000002</v>
      </c>
      <c r="I31" s="4" t="s">
        <v>0</v>
      </c>
      <c r="J31" s="7">
        <v>484</v>
      </c>
      <c r="K31" s="4" t="s">
        <v>18</v>
      </c>
      <c r="L31" s="4" t="s">
        <v>86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45399.581574074073</v>
      </c>
      <c r="F32" s="4" t="s">
        <v>21</v>
      </c>
      <c r="G32" s="4"/>
      <c r="H32" s="6">
        <v>18.920000000000002</v>
      </c>
      <c r="I32" s="4" t="s">
        <v>0</v>
      </c>
      <c r="J32" s="7">
        <v>406</v>
      </c>
      <c r="K32" s="4" t="s">
        <v>18</v>
      </c>
      <c r="L32" s="4" t="s">
        <v>87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45399.684062499997</v>
      </c>
      <c r="F33" s="4" t="s">
        <v>21</v>
      </c>
      <c r="G33" s="4"/>
      <c r="H33" s="6">
        <v>19</v>
      </c>
      <c r="I33" s="4" t="s">
        <v>0</v>
      </c>
      <c r="J33" s="7">
        <v>682</v>
      </c>
      <c r="K33" s="4" t="s">
        <v>18</v>
      </c>
      <c r="L33" s="4" t="s">
        <v>88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45399.689652777779</v>
      </c>
      <c r="F34" s="4" t="s">
        <v>21</v>
      </c>
      <c r="G34" s="4"/>
      <c r="H34" s="6">
        <v>19</v>
      </c>
      <c r="I34" s="4" t="s">
        <v>0</v>
      </c>
      <c r="J34" s="7">
        <v>315</v>
      </c>
      <c r="K34" s="4" t="s">
        <v>18</v>
      </c>
      <c r="L34" s="4" t="s">
        <v>89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45399.713368055556</v>
      </c>
      <c r="F35" s="4" t="s">
        <v>21</v>
      </c>
      <c r="G35" s="4"/>
      <c r="H35" s="6">
        <v>18.88</v>
      </c>
      <c r="I35" s="4" t="s">
        <v>0</v>
      </c>
      <c r="J35" s="7">
        <v>58</v>
      </c>
      <c r="K35" s="4" t="s">
        <v>18</v>
      </c>
      <c r="L35" s="4" t="s">
        <v>90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45399.713680555556</v>
      </c>
      <c r="F36" s="4" t="s">
        <v>21</v>
      </c>
      <c r="G36" s="4"/>
      <c r="H36" s="6">
        <v>18.88</v>
      </c>
      <c r="I36" s="4" t="s">
        <v>0</v>
      </c>
      <c r="J36" s="7">
        <v>8</v>
      </c>
      <c r="K36" s="4" t="s">
        <v>18</v>
      </c>
      <c r="L36" s="4" t="s">
        <v>91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45399.715254629627</v>
      </c>
      <c r="F37" s="4" t="s">
        <v>21</v>
      </c>
      <c r="G37" s="4"/>
      <c r="H37" s="6">
        <v>18.88</v>
      </c>
      <c r="I37" s="4" t="s">
        <v>0</v>
      </c>
      <c r="J37" s="7">
        <v>1</v>
      </c>
      <c r="K37" s="4" t="s">
        <v>18</v>
      </c>
      <c r="L37" s="4" t="s">
        <v>92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45400.389525462961</v>
      </c>
      <c r="F38" s="4" t="s">
        <v>21</v>
      </c>
      <c r="G38" s="4"/>
      <c r="H38" s="6">
        <v>19</v>
      </c>
      <c r="I38" s="4" t="s">
        <v>0</v>
      </c>
      <c r="J38" s="7">
        <v>336</v>
      </c>
      <c r="K38" s="4" t="s">
        <v>18</v>
      </c>
      <c r="L38" s="4" t="s">
        <v>93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45400.409155092595</v>
      </c>
      <c r="F39" s="4" t="s">
        <v>21</v>
      </c>
      <c r="G39" s="4"/>
      <c r="H39" s="6">
        <v>19</v>
      </c>
      <c r="I39" s="4" t="s">
        <v>0</v>
      </c>
      <c r="J39" s="7">
        <v>302</v>
      </c>
      <c r="K39" s="4" t="s">
        <v>18</v>
      </c>
      <c r="L39" s="4" t="s">
        <v>94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45400.592719907407</v>
      </c>
      <c r="F40" s="4" t="s">
        <v>21</v>
      </c>
      <c r="G40" s="4"/>
      <c r="H40" s="6">
        <v>19</v>
      </c>
      <c r="I40" s="4" t="s">
        <v>0</v>
      </c>
      <c r="J40" s="7">
        <v>1314</v>
      </c>
      <c r="K40" s="4" t="s">
        <v>18</v>
      </c>
      <c r="L40" s="4" t="s">
        <v>95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45400.654432870368</v>
      </c>
      <c r="F41" s="4" t="s">
        <v>21</v>
      </c>
      <c r="G41" s="4"/>
      <c r="H41" s="6">
        <v>18.96</v>
      </c>
      <c r="I41" s="4" t="s">
        <v>0</v>
      </c>
      <c r="J41" s="7">
        <v>331</v>
      </c>
      <c r="K41" s="4" t="s">
        <v>18</v>
      </c>
      <c r="L41" s="4" t="s">
        <v>96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45400.705972222226</v>
      </c>
      <c r="F42" s="4" t="s">
        <v>21</v>
      </c>
      <c r="G42" s="4"/>
      <c r="H42" s="6">
        <v>18.940000000000001</v>
      </c>
      <c r="I42" s="4" t="s">
        <v>0</v>
      </c>
      <c r="J42" s="7">
        <v>285</v>
      </c>
      <c r="K42" s="4" t="s">
        <v>18</v>
      </c>
      <c r="L42" s="4" t="s">
        <v>97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45400.705972222226</v>
      </c>
      <c r="F43" s="4" t="s">
        <v>21</v>
      </c>
      <c r="G43" s="4"/>
      <c r="H43" s="6">
        <v>18.940000000000001</v>
      </c>
      <c r="I43" s="4" t="s">
        <v>0</v>
      </c>
      <c r="J43" s="7">
        <v>297</v>
      </c>
      <c r="K43" s="4" t="s">
        <v>18</v>
      </c>
      <c r="L43" s="4" t="s">
        <v>98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45401.468738425923</v>
      </c>
      <c r="F44" s="4" t="s">
        <v>21</v>
      </c>
      <c r="G44" s="4"/>
      <c r="H44" s="6">
        <v>19</v>
      </c>
      <c r="I44" s="4" t="s">
        <v>0</v>
      </c>
      <c r="J44" s="7">
        <v>1560</v>
      </c>
      <c r="K44" s="4" t="s">
        <v>18</v>
      </c>
      <c r="L44" s="4" t="s">
        <v>99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45401.553599537037</v>
      </c>
      <c r="F45" s="4" t="s">
        <v>21</v>
      </c>
      <c r="G45" s="4"/>
      <c r="H45" s="6">
        <v>19.059999999999999</v>
      </c>
      <c r="I45" s="4" t="s">
        <v>0</v>
      </c>
      <c r="J45" s="7">
        <v>457</v>
      </c>
      <c r="K45" s="4" t="s">
        <v>18</v>
      </c>
      <c r="L45" s="4" t="s">
        <v>100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45401.68986111111</v>
      </c>
      <c r="F46" s="4" t="s">
        <v>21</v>
      </c>
      <c r="G46" s="4"/>
      <c r="H46" s="6">
        <v>19</v>
      </c>
      <c r="I46" s="4" t="s">
        <v>0</v>
      </c>
      <c r="J46" s="7">
        <v>981</v>
      </c>
      <c r="K46" s="4" t="s">
        <v>18</v>
      </c>
      <c r="L46" s="4" t="s">
        <v>101</v>
      </c>
    </row>
    <row r="47" spans="1:12" x14ac:dyDescent="0.2">
      <c r="A47" s="7"/>
      <c r="B47" s="7"/>
      <c r="C47" s="4"/>
      <c r="D47" s="4"/>
      <c r="E47" s="8"/>
      <c r="F47" s="4"/>
      <c r="G47" s="4"/>
      <c r="H47" s="6"/>
      <c r="I47" s="4"/>
      <c r="J47" s="7"/>
      <c r="K47" s="4"/>
      <c r="L47" s="4"/>
    </row>
    <row r="48" spans="1:12" x14ac:dyDescent="0.2">
      <c r="A48" s="7"/>
      <c r="B48" s="7"/>
      <c r="C48" s="4"/>
      <c r="D48" s="4"/>
      <c r="E48" s="8"/>
      <c r="F48" s="4"/>
      <c r="G48" s="4"/>
      <c r="H48" s="6"/>
      <c r="I48" s="4"/>
      <c r="J48" s="7"/>
      <c r="K48" s="4"/>
      <c r="L48" s="4"/>
    </row>
    <row r="49" spans="1:12" x14ac:dyDescent="0.2">
      <c r="A49" s="7"/>
      <c r="B49" s="7"/>
      <c r="C49" s="4"/>
      <c r="D49" s="4"/>
      <c r="E49" s="8"/>
      <c r="F49" s="4"/>
      <c r="G49" s="4"/>
      <c r="H49" s="6"/>
      <c r="I49" s="4"/>
      <c r="J49" s="7"/>
      <c r="K49" s="4"/>
      <c r="L49" s="4"/>
    </row>
    <row r="50" spans="1:12" x14ac:dyDescent="0.2">
      <c r="A50" s="7"/>
      <c r="B50" s="7"/>
      <c r="C50" s="4"/>
      <c r="D50" s="4"/>
      <c r="E50" s="8"/>
      <c r="F50" s="4"/>
      <c r="G50" s="4"/>
      <c r="H50" s="6"/>
      <c r="I50" s="4"/>
      <c r="J50" s="7"/>
      <c r="K50" s="4"/>
      <c r="L50" s="4"/>
    </row>
    <row r="51" spans="1:12" x14ac:dyDescent="0.2">
      <c r="A51" s="7"/>
      <c r="B51" s="7"/>
      <c r="C51" s="4"/>
      <c r="D51" s="4"/>
      <c r="E51" s="8"/>
      <c r="F51" s="4"/>
      <c r="G51" s="4"/>
      <c r="H51" s="6"/>
      <c r="I51" s="4"/>
      <c r="J51" s="7"/>
      <c r="K51" s="4"/>
      <c r="L51" s="4"/>
    </row>
    <row r="52" spans="1:12" x14ac:dyDescent="0.2">
      <c r="A52" s="7"/>
      <c r="B52" s="7"/>
      <c r="C52" s="4"/>
      <c r="D52" s="4"/>
      <c r="E52" s="8"/>
      <c r="F52" s="4"/>
      <c r="G52" s="4"/>
      <c r="H52" s="6"/>
      <c r="I52" s="4"/>
      <c r="J52" s="7"/>
      <c r="K52" s="4"/>
      <c r="L52" s="4"/>
    </row>
    <row r="53" spans="1:12" x14ac:dyDescent="0.2">
      <c r="A53" s="7"/>
      <c r="B53" s="7"/>
      <c r="C53" s="4"/>
      <c r="D53" s="4"/>
      <c r="E53" s="8"/>
      <c r="F53" s="4"/>
      <c r="G53" s="4"/>
      <c r="H53" s="6"/>
      <c r="I53" s="4"/>
      <c r="J53" s="7"/>
      <c r="K53" s="4"/>
      <c r="L53" s="4"/>
    </row>
    <row r="54" spans="1:12" x14ac:dyDescent="0.2">
      <c r="A54" s="7"/>
      <c r="B54" s="7"/>
      <c r="C54" s="4"/>
      <c r="D54" s="4"/>
      <c r="E54" s="8"/>
      <c r="F54" s="4"/>
      <c r="G54" s="4"/>
      <c r="H54" s="6"/>
      <c r="I54" s="4"/>
      <c r="J54" s="7"/>
      <c r="K54" s="4"/>
      <c r="L54" s="4"/>
    </row>
    <row r="55" spans="1:12" x14ac:dyDescent="0.2">
      <c r="A55" s="7"/>
      <c r="B55" s="7"/>
      <c r="C55" s="4"/>
      <c r="D55" s="4"/>
      <c r="E55" s="8"/>
      <c r="F55" s="4"/>
      <c r="G55" s="4"/>
      <c r="H55" s="6"/>
      <c r="I55" s="4"/>
      <c r="J55" s="7"/>
      <c r="K55" s="4"/>
      <c r="L55" s="4"/>
    </row>
    <row r="56" spans="1:12" x14ac:dyDescent="0.2">
      <c r="A56" s="7"/>
      <c r="B56" s="7"/>
      <c r="C56" s="4"/>
      <c r="D56" s="4"/>
      <c r="E56" s="8"/>
      <c r="F56" s="4"/>
      <c r="G56" s="4"/>
      <c r="H56" s="6"/>
      <c r="I56" s="4"/>
      <c r="J56" s="7"/>
      <c r="K56" s="4"/>
      <c r="L56" s="4"/>
    </row>
    <row r="57" spans="1:12" x14ac:dyDescent="0.2">
      <c r="A57" s="7"/>
      <c r="B57" s="7"/>
      <c r="C57" s="4"/>
      <c r="D57" s="4"/>
      <c r="E57" s="8"/>
      <c r="F57" s="4"/>
      <c r="G57" s="4"/>
      <c r="H57" s="6"/>
      <c r="I57" s="4"/>
      <c r="J57" s="7"/>
      <c r="K57" s="4"/>
      <c r="L57" s="4"/>
    </row>
    <row r="58" spans="1:12" x14ac:dyDescent="0.2">
      <c r="A58" s="7"/>
      <c r="B58" s="7"/>
      <c r="C58" s="4"/>
      <c r="D58" s="4"/>
      <c r="E58" s="8"/>
      <c r="F58" s="4"/>
      <c r="G58" s="4"/>
      <c r="H58" s="6"/>
      <c r="I58" s="4"/>
      <c r="J58" s="7"/>
      <c r="K58" s="4"/>
      <c r="L58" s="4"/>
    </row>
    <row r="59" spans="1:12" x14ac:dyDescent="0.2">
      <c r="A59" s="7"/>
      <c r="B59" s="7"/>
      <c r="C59" s="4"/>
      <c r="D59" s="4"/>
      <c r="E59" s="8"/>
      <c r="F59" s="4"/>
      <c r="G59" s="4"/>
      <c r="H59" s="6"/>
      <c r="I59" s="4"/>
      <c r="J59" s="7"/>
      <c r="K59" s="4"/>
      <c r="L59" s="4"/>
    </row>
    <row r="60" spans="1:12" x14ac:dyDescent="0.2">
      <c r="A60" s="7"/>
      <c r="B60" s="7"/>
      <c r="C60" s="4"/>
      <c r="D60" s="4"/>
      <c r="E60" s="8"/>
      <c r="F60" s="4"/>
      <c r="G60" s="4"/>
      <c r="H60" s="6"/>
      <c r="I60" s="4"/>
      <c r="J60" s="7"/>
      <c r="K60" s="4"/>
      <c r="L60" s="4"/>
    </row>
    <row r="61" spans="1:12" x14ac:dyDescent="0.2">
      <c r="A61" s="7"/>
      <c r="B61" s="7"/>
      <c r="C61" s="4"/>
      <c r="D61" s="4"/>
      <c r="E61" s="8"/>
      <c r="F61" s="4"/>
      <c r="G61" s="4"/>
      <c r="H61" s="6"/>
      <c r="I61" s="4"/>
      <c r="J61" s="7"/>
      <c r="K61" s="4"/>
      <c r="L61" s="4"/>
    </row>
    <row r="62" spans="1:12" x14ac:dyDescent="0.2">
      <c r="A62" s="7"/>
      <c r="B62" s="7"/>
      <c r="C62" s="4"/>
      <c r="D62" s="4"/>
      <c r="E62" s="8"/>
      <c r="F62" s="4"/>
      <c r="G62" s="4"/>
      <c r="H62" s="6"/>
      <c r="I62" s="4"/>
      <c r="J62" s="7"/>
      <c r="K62" s="4"/>
      <c r="L62" s="4"/>
    </row>
    <row r="63" spans="1:12" x14ac:dyDescent="0.2">
      <c r="A63" s="7"/>
      <c r="B63" s="7"/>
      <c r="C63" s="4"/>
      <c r="D63" s="4"/>
      <c r="E63" s="8"/>
      <c r="F63" s="4"/>
      <c r="G63" s="4"/>
      <c r="H63" s="6"/>
      <c r="I63" s="4"/>
      <c r="J63" s="7"/>
      <c r="K63" s="4"/>
      <c r="L63" s="4"/>
    </row>
    <row r="64" spans="1:12" x14ac:dyDescent="0.2">
      <c r="A64" s="7"/>
      <c r="B64" s="7"/>
      <c r="C64" s="4"/>
      <c r="D64" s="4"/>
      <c r="E64" s="8"/>
      <c r="F64" s="4"/>
      <c r="G64" s="4"/>
      <c r="H64" s="6"/>
      <c r="I64" s="4"/>
      <c r="J64" s="7"/>
      <c r="K64" s="4"/>
      <c r="L64" s="4"/>
    </row>
    <row r="65" spans="1:12" x14ac:dyDescent="0.2">
      <c r="A65" s="7"/>
      <c r="B65" s="7"/>
      <c r="C65" s="4"/>
      <c r="D65" s="4"/>
      <c r="E65" s="8"/>
      <c r="F65" s="4"/>
      <c r="G65" s="4"/>
      <c r="H65" s="6"/>
      <c r="I65" s="4"/>
      <c r="J65" s="7"/>
      <c r="K65" s="4"/>
      <c r="L65" s="4"/>
    </row>
    <row r="66" spans="1:12" x14ac:dyDescent="0.2">
      <c r="A66" s="7"/>
      <c r="B66" s="7"/>
      <c r="C66" s="4"/>
      <c r="D66" s="4"/>
      <c r="E66" s="8"/>
      <c r="F66" s="4"/>
      <c r="G66" s="4"/>
      <c r="H66" s="6"/>
      <c r="I66" s="4"/>
      <c r="J66" s="7"/>
      <c r="K66" s="4"/>
      <c r="L66" s="4"/>
    </row>
    <row r="67" spans="1:12" x14ac:dyDescent="0.2">
      <c r="A67" s="7"/>
      <c r="B67" s="7"/>
      <c r="C67" s="4"/>
      <c r="D67" s="4"/>
      <c r="E67" s="8"/>
      <c r="F67" s="4"/>
      <c r="G67" s="4"/>
      <c r="H67" s="6"/>
      <c r="I67" s="4"/>
      <c r="J67" s="7"/>
      <c r="K67" s="4"/>
      <c r="L67" s="4"/>
    </row>
    <row r="68" spans="1:12" x14ac:dyDescent="0.2">
      <c r="A68" s="7"/>
      <c r="B68" s="7"/>
      <c r="C68" s="4"/>
      <c r="D68" s="4"/>
      <c r="E68" s="8"/>
      <c r="F68" s="4"/>
      <c r="G68" s="4"/>
      <c r="H68" s="6"/>
      <c r="I68" s="4"/>
      <c r="J68" s="7"/>
      <c r="K68" s="4"/>
      <c r="L68" s="4"/>
    </row>
    <row r="69" spans="1:12" x14ac:dyDescent="0.2">
      <c r="A69" s="7"/>
      <c r="B69" s="7"/>
      <c r="C69" s="4"/>
      <c r="D69" s="4"/>
      <c r="E69" s="8"/>
      <c r="F69" s="4"/>
      <c r="G69" s="4"/>
      <c r="H69" s="6"/>
      <c r="I69" s="4"/>
      <c r="J69" s="7"/>
      <c r="K69" s="4"/>
      <c r="L69" s="4"/>
    </row>
    <row r="70" spans="1:12" x14ac:dyDescent="0.2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61"/>
  <sheetViews>
    <sheetView topLeftCell="A4" workbookViewId="0">
      <selection activeCell="N31" sqref="N31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>ROUND(E25*G25,2)</f>
        <v>284323.44</v>
      </c>
      <c r="I25" s="26" t="s">
        <v>66</v>
      </c>
    </row>
    <row r="26" spans="4:9" x14ac:dyDescent="0.2">
      <c r="D26" s="34" t="s">
        <v>68</v>
      </c>
      <c r="E26" s="37">
        <v>14007</v>
      </c>
      <c r="F26" s="36">
        <v>1.8318347934282917E-4</v>
      </c>
      <c r="G26" s="39">
        <v>18.94241869686585</v>
      </c>
      <c r="H26" s="37">
        <f>ROUND(E26*G26,2)</f>
        <v>265326.46000000002</v>
      </c>
      <c r="I26" s="26" t="s">
        <v>69</v>
      </c>
    </row>
    <row r="27" spans="4:9" x14ac:dyDescent="0.2">
      <c r="E27" s="37"/>
      <c r="F27" s="36"/>
      <c r="G27" s="40"/>
      <c r="H27" s="37"/>
    </row>
    <row r="28" spans="4:9" x14ac:dyDescent="0.2">
      <c r="D28" s="41" t="s">
        <v>39</v>
      </c>
      <c r="E28" s="42">
        <f>SUM(E9:E27)</f>
        <v>217037</v>
      </c>
      <c r="F28" s="43">
        <f>SUM(F9:F27)</f>
        <v>2.8059923091710262E-3</v>
      </c>
      <c r="G28" s="44">
        <f>H28/E28</f>
        <v>19.331823237512499</v>
      </c>
      <c r="H28" s="42">
        <f>SUM(H9:H27)</f>
        <v>4195720.92</v>
      </c>
      <c r="I28" s="41"/>
    </row>
    <row r="29" spans="4:9" x14ac:dyDescent="0.2">
      <c r="E29" s="37"/>
      <c r="F29" s="35"/>
      <c r="G29" s="40"/>
      <c r="H29" s="37"/>
    </row>
    <row r="30" spans="4:9" x14ac:dyDescent="0.2">
      <c r="E30" s="37"/>
      <c r="F30" s="35"/>
      <c r="G30" s="40"/>
      <c r="H30" s="37"/>
    </row>
    <row r="31" spans="4:9" x14ac:dyDescent="0.2">
      <c r="E31" s="37"/>
      <c r="F31" s="35"/>
      <c r="G31" s="35"/>
      <c r="H31" s="37"/>
    </row>
    <row r="32" spans="4:9" x14ac:dyDescent="0.2">
      <c r="E32" s="37"/>
      <c r="F32" s="35"/>
      <c r="G32" s="35"/>
      <c r="H32" s="37"/>
    </row>
    <row r="33" spans="5:7" x14ac:dyDescent="0.2">
      <c r="E33" s="37"/>
      <c r="F33" s="35"/>
      <c r="G33" s="35"/>
    </row>
    <row r="34" spans="5:7" x14ac:dyDescent="0.2">
      <c r="E34" s="37"/>
      <c r="F34" s="35"/>
      <c r="G34" s="35"/>
    </row>
    <row r="35" spans="5:7" x14ac:dyDescent="0.2">
      <c r="E35" s="37"/>
      <c r="F35" s="35"/>
      <c r="G35" s="35"/>
    </row>
    <row r="36" spans="5:7" x14ac:dyDescent="0.2">
      <c r="E36" s="37"/>
      <c r="F36" s="35"/>
      <c r="G36" s="35"/>
    </row>
    <row r="37" spans="5:7" x14ac:dyDescent="0.2">
      <c r="E37" s="38"/>
      <c r="F37" s="35"/>
      <c r="G37" s="35"/>
    </row>
    <row r="38" spans="5:7" x14ac:dyDescent="0.2">
      <c r="E38" s="38"/>
      <c r="F38" s="35"/>
      <c r="G38" s="35"/>
    </row>
    <row r="39" spans="5:7" x14ac:dyDescent="0.2">
      <c r="F39" s="35"/>
      <c r="G39" s="35"/>
    </row>
    <row r="40" spans="5:7" x14ac:dyDescent="0.2">
      <c r="F40" s="35"/>
      <c r="G40" s="35"/>
    </row>
    <row r="41" spans="5:7" x14ac:dyDescent="0.2">
      <c r="F41" s="35"/>
      <c r="G41" s="35"/>
    </row>
    <row r="42" spans="5:7" x14ac:dyDescent="0.2">
      <c r="F42" s="35"/>
      <c r="G42" s="35"/>
    </row>
    <row r="43" spans="5:7" x14ac:dyDescent="0.2">
      <c r="F43" s="35"/>
      <c r="G43" s="35"/>
    </row>
    <row r="44" spans="5:7" x14ac:dyDescent="0.2">
      <c r="F44" s="35"/>
      <c r="G44" s="35"/>
    </row>
    <row r="45" spans="5:7" x14ac:dyDescent="0.2">
      <c r="F45" s="35"/>
      <c r="G45" s="35"/>
    </row>
    <row r="46" spans="5:7" x14ac:dyDescent="0.2">
      <c r="F46" s="35"/>
      <c r="G46" s="35"/>
    </row>
    <row r="47" spans="5:7" x14ac:dyDescent="0.2">
      <c r="F47" s="35"/>
      <c r="G47" s="35"/>
    </row>
    <row r="48" spans="5:7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G358" s="35"/>
    </row>
    <row r="359" spans="6:7" x14ac:dyDescent="0.2">
      <c r="G359" s="35"/>
    </row>
    <row r="360" spans="6:7" x14ac:dyDescent="0.2">
      <c r="G360" s="35"/>
    </row>
    <row r="361" spans="6:7" x14ac:dyDescent="0.2">
      <c r="G361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2024-04-19T16:37:15Z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