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E40244C4-2D45-4A76-BB25-A20D949831E5}" xr6:coauthVersionLast="47" xr6:coauthVersionMax="47" xr10:uidLastSave="{00000000-0000-0000-0000-000000000000}"/>
  <bookViews>
    <workbookView xWindow="57540" yWindow="-195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H48" i="4"/>
  <c r="H47" i="4"/>
  <c r="E50" i="4" l="1"/>
  <c r="F50" i="4"/>
  <c r="H46" i="4"/>
  <c r="H42" i="4"/>
  <c r="H43" i="4"/>
  <c r="H44" i="4"/>
  <c r="H45" i="4"/>
  <c r="I11" i="3"/>
  <c r="E11" i="3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50" i="4" l="1"/>
  <c r="G50" i="4" s="1"/>
  <c r="G7" i="3"/>
  <c r="G6" i="3"/>
</calcChain>
</file>

<file path=xl/sharedStrings.xml><?xml version="1.0" encoding="utf-8"?>
<sst xmlns="http://schemas.openxmlformats.org/spreadsheetml/2006/main" count="498" uniqueCount="160">
  <si>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</si>
  <si>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</si>
  <si>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</si>
  <si>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</si>
  <si>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</si>
  <si>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</si>
  <si>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</si>
  <si>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</si>
  <si>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</si>
  <si>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</si>
  <si>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</si>
  <si>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</si>
  <si>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</si>
  <si>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</si>
  <si>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</si>
  <si>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</si>
  <si>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</si>
  <si>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</si>
  <si>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</si>
  <si>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</si>
  <si>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</si>
  <si>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</si>
  <si>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</si>
  <si>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</si>
  <si>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</si>
  <si>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</si>
  <si>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</si>
  <si>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</si>
  <si>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</si>
  <si>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</si>
  <si>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</si>
  <si>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</si>
  <si>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</si>
  <si>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</si>
  <si>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</si>
  <si>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</si>
  <si>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</si>
  <si>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</si>
  <si>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</si>
  <si>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</si>
  <si>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</si>
  <si>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</si>
  <si>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</si>
  <si>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</si>
  <si>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</si>
  <si>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</si>
  <si>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</si>
  <si>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</si>
  <si>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</si>
  <si>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</si>
  <si>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</si>
  <si>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</si>
  <si>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</si>
  <si>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</si>
  <si>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</si>
  <si>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</si>
  <si>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</si>
  <si>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</si>
  <si>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</si>
  <si>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</si>
  <si>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</si>
  <si>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</si>
  <si>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</si>
  <si>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</si>
  <si>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</si>
  <si>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</si>
  <si>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</si>
  <si>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</si>
  <si>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</si>
  <si>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</si>
  <si>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</si>
  <si>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</si>
  <si>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</si>
  <si>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</si>
  <si>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</si>
  <si>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</si>
  <si>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</si>
  <si>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</si>
  <si>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</si>
  <si>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</si>
  <si>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</si>
  <si>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</si>
  <si>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</si>
  <si>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</si>
  <si>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</si>
  <si>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</si>
  <si>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</si>
  <si>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</si>
  <si>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</si>
  <si>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</si>
  <si>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</si>
  <si>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</si>
  <si>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</si>
  <si>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</si>
  <si>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</si>
  <si>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</si>
  <si>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</si>
  <si>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</si>
  <si>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</si>
  <si>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</si>
  <si>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</si>
  <si>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</si>
  <si>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</si>
  <si>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</si>
  <si>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</si>
  <si>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</si>
  <si>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</si>
  <si>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</si>
  <si>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</si>
  <si>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</si>
  <si>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</si>
  <si>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Purchases of its own shares between 16/09/24 and 20/09/24</t>
  </si>
  <si>
    <t>OD_8AdNuxW-00</t>
  </si>
  <si>
    <t>OD_8Adfyz4-00</t>
  </si>
  <si>
    <t>OD_8Adfyz5-00</t>
  </si>
  <si>
    <t>OD_8Ae4CBK-00</t>
  </si>
  <si>
    <t>OD_8AeUQ5m-01</t>
  </si>
  <si>
    <t>OD_8AepkW7-00</t>
  </si>
  <si>
    <t>OD_8Af2Sef-00</t>
  </si>
  <si>
    <t>OD_8AfFxI5-00</t>
  </si>
  <si>
    <t>OD_8AfJMCz-00</t>
  </si>
  <si>
    <t>OD_8AjRJKh-00</t>
  </si>
  <si>
    <t>OD_8AjRJan-00</t>
  </si>
  <si>
    <t>OD_8AjeQo4-00</t>
  </si>
  <si>
    <t>OD_8AjgSCQ-00</t>
  </si>
  <si>
    <t>OD_8AjtVVj-02</t>
  </si>
  <si>
    <t>OD_8AkU4A9-00</t>
  </si>
  <si>
    <t>OD_8AkoBIk-02</t>
  </si>
  <si>
    <t>OD_8Al84gE-00</t>
  </si>
  <si>
    <t>OD_8Al9F8E-00</t>
  </si>
  <si>
    <t>OD_8Al9F8X-00</t>
  </si>
  <si>
    <t>OD_8AlAma9-00</t>
  </si>
  <si>
    <t>OD_8ApAaaA-00</t>
  </si>
  <si>
    <t>OD_8ApNj6D-02</t>
  </si>
  <si>
    <t>OD_8ApevhC-00</t>
  </si>
  <si>
    <t>OD_8Apqa6j-00</t>
  </si>
  <si>
    <t>OD_8AqRFH0-00</t>
  </si>
  <si>
    <t>OD_8AqrVmr-00</t>
  </si>
  <si>
    <t>OD_8AqsJqj-00</t>
  </si>
  <si>
    <t>OD_8Ar3ZTU-00</t>
  </si>
  <si>
    <t>OD_8Ar4fdL-00</t>
  </si>
  <si>
    <t>OD_8Ar5gqj-00</t>
  </si>
  <si>
    <t>OD_8Av01xz-00</t>
  </si>
  <si>
    <t>OD_8Av4LjS-00</t>
  </si>
  <si>
    <t>OD_8Avg6XQ-00</t>
  </si>
  <si>
    <t>OD_8Avg6XR-00</t>
  </si>
  <si>
    <t>OD_8Avg9yO-00</t>
  </si>
  <si>
    <t>OD_8AwCBEF-00</t>
  </si>
  <si>
    <t>OD_8AwRxvo-00</t>
  </si>
  <si>
    <t>OD_8AwcSpv-00</t>
  </si>
  <si>
    <t>OD_8AwrPGs-00</t>
  </si>
  <si>
    <t>OD_8B1lULp-00</t>
  </si>
  <si>
    <t>OD_8B1rXTx-00</t>
  </si>
  <si>
    <t>OD_8B2ATG9-00</t>
  </si>
  <si>
    <t>OD_8B2LVwn-00</t>
  </si>
  <si>
    <t>OD_8B2LVwo-00</t>
  </si>
  <si>
    <t>OD_8B2aSLO-00</t>
  </si>
  <si>
    <t>OD_8B2mJ5r-01</t>
  </si>
  <si>
    <t>16.-20.09.2024</t>
  </si>
  <si>
    <t>Woche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</si>
</sst>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6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0" xfId="1" applyFont="1" applyFill="1" applyAlignment="1">
      <alignment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zoomScale="90" zoomScaleNormal="90" workbookViewId="0">
      <selection activeCell="A2" sqref="A2:J2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111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45551</v>
      </c>
      <c r="D6" s="9" t="s">
        <v>21</v>
      </c>
      <c r="E6" s="12">
        <v>3000</v>
      </c>
      <c r="F6" s="13">
        <v>22.43235</v>
      </c>
      <c r="G6" s="14">
        <f>SUM(E6*F6)</f>
        <v>67297.05</v>
      </c>
      <c r="H6" s="43">
        <f>ROUND(E6*F6,2)</f>
        <v>67297.05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45552</v>
      </c>
      <c r="D7" s="9" t="s">
        <v>21</v>
      </c>
      <c r="E7" s="12">
        <v>3000</v>
      </c>
      <c r="F7" s="13">
        <v>22.441766999999999</v>
      </c>
      <c r="G7" s="14">
        <f>SUM(E7*F7)</f>
        <v>67325.300999999992</v>
      </c>
      <c r="H7" s="43">
        <f t="shared" ref="H7:H9" si="0">ROUND(E7*F7,2)</f>
        <v>67325.3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45553</v>
      </c>
      <c r="D8" s="9" t="s">
        <v>21</v>
      </c>
      <c r="E8" s="12">
        <v>2929</v>
      </c>
      <c r="F8" s="13">
        <v>22.163008000000001</v>
      </c>
      <c r="G8" s="14">
        <f>SUM(E8*F8)</f>
        <v>64915.450432000005</v>
      </c>
      <c r="H8" s="43">
        <f t="shared" ref="H8" si="1">ROUND(E8*F8,2)</f>
        <v>64915.45</v>
      </c>
      <c r="I8" s="29">
        <v>3.8305448061336948E-5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45554</v>
      </c>
      <c r="D9" s="9" t="s">
        <v>21</v>
      </c>
      <c r="E9" s="12">
        <v>3000</v>
      </c>
      <c r="F9" s="13">
        <v>22.072832999999999</v>
      </c>
      <c r="G9" s="14"/>
      <c r="H9" s="43">
        <f t="shared" si="0"/>
        <v>66218.5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45555</v>
      </c>
      <c r="D10" s="9" t="s">
        <v>21</v>
      </c>
      <c r="E10" s="12">
        <v>3000</v>
      </c>
      <c r="F10" s="13">
        <v>21.927467</v>
      </c>
      <c r="G10" s="14"/>
      <c r="H10" s="43">
        <f t="shared" ref="H10" si="2">ROUND(E10*F10,2)</f>
        <v>65782.399999999994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14929</v>
      </c>
      <c r="F11" s="49">
        <f>SUMPRODUCT(E6:E10,F6:F10)/E11</f>
        <v>22.207696525688259</v>
      </c>
      <c r="G11" s="18"/>
      <c r="H11" s="45">
        <f>SUM(H6:H10)</f>
        <v>331538.69999999995</v>
      </c>
      <c r="I11" s="46">
        <f>SUM(I6:I10)</f>
        <v>1.9524139095517218E-4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SUM(J15:J115518)</f>
        <v>14929</v>
      </c>
      <c r="F12" s="51">
        <f>ROUND(SUMPRODUCT(H15:H17634,J15:J17634)/SUM(J15:J17634),6)</f>
        <v>22.207695999999999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45551.384143518517</v>
      </c>
      <c r="F15" s="4" t="s">
        <v>21</v>
      </c>
      <c r="G15" s="4"/>
      <c r="H15" s="6">
        <v>22.5</v>
      </c>
      <c r="I15" s="4" t="s">
        <v>0</v>
      </c>
      <c r="J15" s="7">
        <v>337</v>
      </c>
      <c r="K15" s="4" t="s">
        <v>18</v>
      </c>
      <c r="L15" s="4" t="s">
        <v>112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45551.433969907404</v>
      </c>
      <c r="F16" s="4" t="s">
        <v>21</v>
      </c>
      <c r="G16" s="4"/>
      <c r="H16" s="6">
        <v>22.4</v>
      </c>
      <c r="I16" s="4" t="s">
        <v>0</v>
      </c>
      <c r="J16" s="7">
        <v>332</v>
      </c>
      <c r="K16" s="4" t="s">
        <v>18</v>
      </c>
      <c r="L16" s="4" t="s">
        <v>113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45551.433969907404</v>
      </c>
      <c r="F17" s="4" t="s">
        <v>21</v>
      </c>
      <c r="G17" s="4"/>
      <c r="H17" s="6">
        <v>22.4</v>
      </c>
      <c r="I17" s="4" t="s">
        <v>0</v>
      </c>
      <c r="J17" s="7">
        <v>464</v>
      </c>
      <c r="K17" s="4" t="s">
        <v>18</v>
      </c>
      <c r="L17" s="4" t="s">
        <v>114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45551.500763888886</v>
      </c>
      <c r="F18" s="4" t="s">
        <v>21</v>
      </c>
      <c r="G18" s="4"/>
      <c r="H18" s="6">
        <v>22.45</v>
      </c>
      <c r="I18" s="4" t="s">
        <v>0</v>
      </c>
      <c r="J18" s="7">
        <v>129</v>
      </c>
      <c r="K18" s="4" t="s">
        <v>18</v>
      </c>
      <c r="L18" s="4" t="s">
        <v>115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45551.573101851849</v>
      </c>
      <c r="F19" s="4" t="s">
        <v>21</v>
      </c>
      <c r="G19" s="4"/>
      <c r="H19" s="6">
        <v>22.5</v>
      </c>
      <c r="I19" s="4" t="s">
        <v>0</v>
      </c>
      <c r="J19" s="7">
        <v>701</v>
      </c>
      <c r="K19" s="4" t="s">
        <v>18</v>
      </c>
      <c r="L19" s="4" t="s">
        <v>116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45551.631932870368</v>
      </c>
      <c r="F20" s="4" t="s">
        <v>21</v>
      </c>
      <c r="G20" s="4"/>
      <c r="H20" s="6">
        <v>22.35</v>
      </c>
      <c r="I20" s="4" t="s">
        <v>0</v>
      </c>
      <c r="J20" s="7">
        <v>264</v>
      </c>
      <c r="K20" s="4" t="s">
        <v>18</v>
      </c>
      <c r="L20" s="4" t="s">
        <v>117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45551.667002314818</v>
      </c>
      <c r="F21" s="4" t="s">
        <v>21</v>
      </c>
      <c r="G21" s="4"/>
      <c r="H21" s="6">
        <v>22.4</v>
      </c>
      <c r="I21" s="4" t="s">
        <v>0</v>
      </c>
      <c r="J21" s="7">
        <v>256</v>
      </c>
      <c r="K21" s="4" t="s">
        <v>18</v>
      </c>
      <c r="L21" s="4" t="s">
        <v>118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45551.704224537039</v>
      </c>
      <c r="F22" s="4" t="s">
        <v>21</v>
      </c>
      <c r="G22" s="4"/>
      <c r="H22" s="6">
        <v>22.4</v>
      </c>
      <c r="I22" s="4" t="s">
        <v>0</v>
      </c>
      <c r="J22" s="7">
        <v>246</v>
      </c>
      <c r="K22" s="4" t="s">
        <v>18</v>
      </c>
      <c r="L22" s="4" t="s">
        <v>119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45551.71361111111</v>
      </c>
      <c r="F23" s="4" t="s">
        <v>21</v>
      </c>
      <c r="G23" s="4"/>
      <c r="H23" s="6">
        <v>22.4</v>
      </c>
      <c r="I23" s="4" t="s">
        <v>0</v>
      </c>
      <c r="J23" s="7">
        <v>271</v>
      </c>
      <c r="K23" s="4" t="s">
        <v>18</v>
      </c>
      <c r="L23" s="4" t="s">
        <v>120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45552.419641203705</v>
      </c>
      <c r="F24" s="4" t="s">
        <v>21</v>
      </c>
      <c r="G24" s="4"/>
      <c r="H24" s="6">
        <v>22.35</v>
      </c>
      <c r="I24" s="4" t="s">
        <v>0</v>
      </c>
      <c r="J24" s="7">
        <v>196</v>
      </c>
      <c r="K24" s="4" t="s">
        <v>18</v>
      </c>
      <c r="L24" s="4" t="s">
        <v>121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45552.419652777775</v>
      </c>
      <c r="F25" s="4" t="s">
        <v>21</v>
      </c>
      <c r="G25" s="4"/>
      <c r="H25" s="6">
        <v>22.35</v>
      </c>
      <c r="I25" s="4" t="s">
        <v>0</v>
      </c>
      <c r="J25" s="7">
        <v>4</v>
      </c>
      <c r="K25" s="4" t="s">
        <v>18</v>
      </c>
      <c r="L25" s="4" t="s">
        <v>122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45552.455833333333</v>
      </c>
      <c r="F26" s="4" t="s">
        <v>21</v>
      </c>
      <c r="G26" s="4"/>
      <c r="H26" s="6">
        <v>22.45</v>
      </c>
      <c r="I26" s="4" t="s">
        <v>0</v>
      </c>
      <c r="J26" s="7">
        <v>47</v>
      </c>
      <c r="K26" s="4" t="s">
        <v>18</v>
      </c>
      <c r="L26" s="4" t="s">
        <v>123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45552.461412037039</v>
      </c>
      <c r="F27" s="4" t="s">
        <v>21</v>
      </c>
      <c r="G27" s="4"/>
      <c r="H27" s="6">
        <v>22.5</v>
      </c>
      <c r="I27" s="4" t="s">
        <v>0</v>
      </c>
      <c r="J27" s="7">
        <v>1295</v>
      </c>
      <c r="K27" s="4" t="s">
        <v>18</v>
      </c>
      <c r="L27" s="4" t="s">
        <v>124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45552.497418981482</v>
      </c>
      <c r="F28" s="4" t="s">
        <v>21</v>
      </c>
      <c r="G28" s="4"/>
      <c r="H28" s="6">
        <v>22.5</v>
      </c>
      <c r="I28" s="4" t="s">
        <v>0</v>
      </c>
      <c r="J28" s="7">
        <v>255</v>
      </c>
      <c r="K28" s="4" t="s">
        <v>18</v>
      </c>
      <c r="L28" s="4" t="s">
        <v>125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45552.598263888889</v>
      </c>
      <c r="F29" s="4" t="s">
        <v>21</v>
      </c>
      <c r="G29" s="4"/>
      <c r="H29" s="6">
        <v>22.45</v>
      </c>
      <c r="I29" s="4" t="s">
        <v>0</v>
      </c>
      <c r="J29" s="7">
        <v>283</v>
      </c>
      <c r="K29" s="4" t="s">
        <v>18</v>
      </c>
      <c r="L29" s="4" t="s">
        <v>126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45552.653749999998</v>
      </c>
      <c r="F30" s="4" t="s">
        <v>21</v>
      </c>
      <c r="G30" s="4"/>
      <c r="H30" s="6">
        <v>22.5</v>
      </c>
      <c r="I30" s="4" t="s">
        <v>0</v>
      </c>
      <c r="J30" s="7">
        <v>353</v>
      </c>
      <c r="K30" s="4" t="s">
        <v>18</v>
      </c>
      <c r="L30" s="4" t="s">
        <v>127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45552.708622685182</v>
      </c>
      <c r="F31" s="4" t="s">
        <v>21</v>
      </c>
      <c r="G31" s="4"/>
      <c r="H31" s="6">
        <v>22.3</v>
      </c>
      <c r="I31" s="4" t="s">
        <v>0</v>
      </c>
      <c r="J31" s="7">
        <v>271</v>
      </c>
      <c r="K31" s="4" t="s">
        <v>18</v>
      </c>
      <c r="L31" s="4" t="s">
        <v>128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45552.711840277778</v>
      </c>
      <c r="F32" s="4" t="s">
        <v>21</v>
      </c>
      <c r="G32" s="4"/>
      <c r="H32" s="6">
        <v>22.25</v>
      </c>
      <c r="I32" s="4" t="s">
        <v>0</v>
      </c>
      <c r="J32" s="7">
        <v>212</v>
      </c>
      <c r="K32" s="4" t="s">
        <v>18</v>
      </c>
      <c r="L32" s="4" t="s">
        <v>129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45552.711840277778</v>
      </c>
      <c r="F33" s="4" t="s">
        <v>21</v>
      </c>
      <c r="G33" s="4"/>
      <c r="H33" s="6">
        <v>22.25</v>
      </c>
      <c r="I33" s="4" t="s">
        <v>0</v>
      </c>
      <c r="J33" s="7">
        <v>65</v>
      </c>
      <c r="K33" s="4" t="s">
        <v>18</v>
      </c>
      <c r="L33" s="4" t="s">
        <v>130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45552.716087962966</v>
      </c>
      <c r="F34" s="4" t="s">
        <v>21</v>
      </c>
      <c r="G34" s="4"/>
      <c r="H34" s="6">
        <v>22.25</v>
      </c>
      <c r="I34" s="4" t="s">
        <v>0</v>
      </c>
      <c r="J34" s="7">
        <v>19</v>
      </c>
      <c r="K34" s="4" t="s">
        <v>18</v>
      </c>
      <c r="L34" s="4" t="s">
        <v>131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45553.399652777778</v>
      </c>
      <c r="F35" s="4" t="s">
        <v>21</v>
      </c>
      <c r="G35" s="4"/>
      <c r="H35" s="6">
        <v>22.15</v>
      </c>
      <c r="I35" s="4" t="s">
        <v>0</v>
      </c>
      <c r="J35" s="7">
        <v>553</v>
      </c>
      <c r="K35" s="4" t="s">
        <v>18</v>
      </c>
      <c r="L35" s="4" t="s">
        <v>132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45553.435891203706</v>
      </c>
      <c r="F36" s="4" t="s">
        <v>21</v>
      </c>
      <c r="G36" s="4"/>
      <c r="H36" s="6">
        <v>22.3</v>
      </c>
      <c r="I36" s="4" t="s">
        <v>0</v>
      </c>
      <c r="J36" s="7">
        <v>744</v>
      </c>
      <c r="K36" s="4" t="s">
        <v>18</v>
      </c>
      <c r="L36" s="4" t="s">
        <v>133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45553.483344907407</v>
      </c>
      <c r="F37" s="4" t="s">
        <v>21</v>
      </c>
      <c r="G37" s="4"/>
      <c r="H37" s="6">
        <v>22.3</v>
      </c>
      <c r="I37" s="4" t="s">
        <v>0</v>
      </c>
      <c r="J37" s="7">
        <v>400</v>
      </c>
      <c r="K37" s="4" t="s">
        <v>18</v>
      </c>
      <c r="L37" s="4" t="s">
        <v>134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45553.515474537038</v>
      </c>
      <c r="F38" s="4" t="s">
        <v>21</v>
      </c>
      <c r="G38" s="4"/>
      <c r="H38" s="6">
        <v>22.2</v>
      </c>
      <c r="I38" s="4" t="s">
        <v>0</v>
      </c>
      <c r="J38" s="7">
        <v>227</v>
      </c>
      <c r="K38" s="4" t="s">
        <v>18</v>
      </c>
      <c r="L38" s="4" t="s">
        <v>135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45553.616620370369</v>
      </c>
      <c r="F39" s="4" t="s">
        <v>21</v>
      </c>
      <c r="G39" s="4"/>
      <c r="H39" s="6">
        <v>22.2</v>
      </c>
      <c r="I39" s="4" t="s">
        <v>0</v>
      </c>
      <c r="J39" s="7">
        <v>272</v>
      </c>
      <c r="K39" s="4" t="s">
        <v>18</v>
      </c>
      <c r="L39" s="4" t="s">
        <v>136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45553.689074074071</v>
      </c>
      <c r="F40" s="4" t="s">
        <v>21</v>
      </c>
      <c r="G40" s="4"/>
      <c r="H40" s="6">
        <v>22</v>
      </c>
      <c r="I40" s="4" t="s">
        <v>0</v>
      </c>
      <c r="J40" s="7">
        <v>122</v>
      </c>
      <c r="K40" s="4" t="s">
        <v>18</v>
      </c>
      <c r="L40" s="4" t="s">
        <v>137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45553.691296296296</v>
      </c>
      <c r="F41" s="4" t="s">
        <v>21</v>
      </c>
      <c r="G41" s="4"/>
      <c r="H41" s="6">
        <v>21.9</v>
      </c>
      <c r="I41" s="4" t="s">
        <v>0</v>
      </c>
      <c r="J41" s="7">
        <v>359</v>
      </c>
      <c r="K41" s="4" t="s">
        <v>18</v>
      </c>
      <c r="L41" s="4" t="s">
        <v>138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45553.722337962965</v>
      </c>
      <c r="F42" s="4" t="s">
        <v>21</v>
      </c>
      <c r="G42" s="4"/>
      <c r="H42" s="6">
        <v>21.95</v>
      </c>
      <c r="I42" s="4" t="s">
        <v>0</v>
      </c>
      <c r="J42" s="7">
        <v>75</v>
      </c>
      <c r="K42" s="4" t="s">
        <v>18</v>
      </c>
      <c r="L42" s="4" t="s">
        <v>139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45553.725370370368</v>
      </c>
      <c r="F43" s="4" t="s">
        <v>21</v>
      </c>
      <c r="G43" s="4"/>
      <c r="H43" s="6">
        <v>21.95</v>
      </c>
      <c r="I43" s="4" t="s">
        <v>0</v>
      </c>
      <c r="J43" s="7">
        <v>89</v>
      </c>
      <c r="K43" s="4" t="s">
        <v>18</v>
      </c>
      <c r="L43" s="4" t="s">
        <v>140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45553.728182870371</v>
      </c>
      <c r="F44" s="4" t="s">
        <v>21</v>
      </c>
      <c r="G44" s="4"/>
      <c r="H44" s="6">
        <v>21.95</v>
      </c>
      <c r="I44" s="4" t="s">
        <v>0</v>
      </c>
      <c r="J44" s="7">
        <v>88</v>
      </c>
      <c r="K44" s="4" t="s">
        <v>18</v>
      </c>
      <c r="L44" s="4" t="s">
        <v>141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45554.396655092591</v>
      </c>
      <c r="F45" s="4" t="s">
        <v>21</v>
      </c>
      <c r="G45" s="4"/>
      <c r="H45" s="6">
        <v>22.2</v>
      </c>
      <c r="I45" s="4" t="s">
        <v>0</v>
      </c>
      <c r="J45" s="7">
        <v>670</v>
      </c>
      <c r="K45" s="4" t="s">
        <v>18</v>
      </c>
      <c r="L45" s="4" t="s">
        <v>142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45554.408564814818</v>
      </c>
      <c r="F46" s="4" t="s">
        <v>21</v>
      </c>
      <c r="G46" s="4"/>
      <c r="H46" s="6">
        <v>22.2</v>
      </c>
      <c r="I46" s="4" t="s">
        <v>0</v>
      </c>
      <c r="J46" s="7">
        <v>279</v>
      </c>
      <c r="K46" s="4" t="s">
        <v>18</v>
      </c>
      <c r="L46" s="4" t="s">
        <v>143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45554.512719907405</v>
      </c>
      <c r="F47" s="4" t="s">
        <v>21</v>
      </c>
      <c r="G47" s="4"/>
      <c r="H47" s="6">
        <v>22.1</v>
      </c>
      <c r="I47" s="4" t="s">
        <v>0</v>
      </c>
      <c r="J47" s="7">
        <v>252</v>
      </c>
      <c r="K47" s="4" t="s">
        <v>18</v>
      </c>
      <c r="L47" s="4" t="s">
        <v>144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45554.512719907405</v>
      </c>
      <c r="F48" s="4" t="s">
        <v>21</v>
      </c>
      <c r="G48" s="4"/>
      <c r="H48" s="6">
        <v>22.1</v>
      </c>
      <c r="I48" s="4" t="s">
        <v>0</v>
      </c>
      <c r="J48" s="7">
        <v>197</v>
      </c>
      <c r="K48" s="4" t="s">
        <v>18</v>
      </c>
      <c r="L48" s="4" t="s">
        <v>145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45554.512870370374</v>
      </c>
      <c r="F49" s="4" t="s">
        <v>21</v>
      </c>
      <c r="G49" s="4"/>
      <c r="H49" s="6">
        <v>22.1</v>
      </c>
      <c r="I49" s="4" t="s">
        <v>0</v>
      </c>
      <c r="J49" s="7">
        <v>428</v>
      </c>
      <c r="K49" s="4" t="s">
        <v>18</v>
      </c>
      <c r="L49" s="4" t="s">
        <v>146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45554.60119212963</v>
      </c>
      <c r="F50" s="4" t="s">
        <v>21</v>
      </c>
      <c r="G50" s="4"/>
      <c r="H50" s="6">
        <v>22.05</v>
      </c>
      <c r="I50" s="4" t="s">
        <v>0</v>
      </c>
      <c r="J50" s="7">
        <v>196</v>
      </c>
      <c r="K50" s="4" t="s">
        <v>18</v>
      </c>
      <c r="L50" s="4" t="s">
        <v>147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45554.644733796296</v>
      </c>
      <c r="F51" s="4" t="s">
        <v>21</v>
      </c>
      <c r="G51" s="4"/>
      <c r="H51" s="6">
        <v>22</v>
      </c>
      <c r="I51" s="4" t="s">
        <v>0</v>
      </c>
      <c r="J51" s="7">
        <v>290</v>
      </c>
      <c r="K51" s="4" t="s">
        <v>18</v>
      </c>
      <c r="L51" s="4" t="s">
        <v>148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45554.673692129632</v>
      </c>
      <c r="F52" s="4" t="s">
        <v>21</v>
      </c>
      <c r="G52" s="4"/>
      <c r="H52" s="6">
        <v>21.9</v>
      </c>
      <c r="I52" s="4" t="s">
        <v>0</v>
      </c>
      <c r="J52" s="7">
        <v>278</v>
      </c>
      <c r="K52" s="4" t="s">
        <v>18</v>
      </c>
      <c r="L52" s="4" t="s">
        <v>149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45554.714918981481</v>
      </c>
      <c r="F53" s="4" t="s">
        <v>21</v>
      </c>
      <c r="G53" s="4"/>
      <c r="H53" s="6">
        <v>21.9</v>
      </c>
      <c r="I53" s="4" t="s">
        <v>0</v>
      </c>
      <c r="J53" s="7">
        <v>410</v>
      </c>
      <c r="K53" s="4" t="s">
        <v>18</v>
      </c>
      <c r="L53" s="4" t="s">
        <v>150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45555.553703703707</v>
      </c>
      <c r="F54" s="4" t="s">
        <v>21</v>
      </c>
      <c r="G54" s="4"/>
      <c r="H54" s="6">
        <v>21.9</v>
      </c>
      <c r="I54" s="4" t="s">
        <v>0</v>
      </c>
      <c r="J54" s="7">
        <v>484</v>
      </c>
      <c r="K54" s="4" t="s">
        <v>18</v>
      </c>
      <c r="L54" s="4" t="s">
        <v>151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45555.570393518516</v>
      </c>
      <c r="F55" s="4" t="s">
        <v>21</v>
      </c>
      <c r="G55" s="4"/>
      <c r="H55" s="6">
        <v>22</v>
      </c>
      <c r="I55" s="4" t="s">
        <v>0</v>
      </c>
      <c r="J55" s="7">
        <v>1094</v>
      </c>
      <c r="K55" s="4" t="s">
        <v>18</v>
      </c>
      <c r="L55" s="4" t="s">
        <v>152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45555.622615740744</v>
      </c>
      <c r="F56" s="4" t="s">
        <v>21</v>
      </c>
      <c r="G56" s="4"/>
      <c r="H56" s="6">
        <v>22</v>
      </c>
      <c r="I56" s="4" t="s">
        <v>0</v>
      </c>
      <c r="J56" s="7">
        <v>294</v>
      </c>
      <c r="K56" s="4" t="s">
        <v>18</v>
      </c>
      <c r="L56" s="4" t="s">
        <v>153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45555.653078703705</v>
      </c>
      <c r="F57" s="4" t="s">
        <v>21</v>
      </c>
      <c r="G57" s="4"/>
      <c r="H57" s="6">
        <v>21.85</v>
      </c>
      <c r="I57" s="4" t="s">
        <v>0</v>
      </c>
      <c r="J57" s="7">
        <v>185</v>
      </c>
      <c r="K57" s="4" t="s">
        <v>18</v>
      </c>
      <c r="L57" s="4" t="s">
        <v>154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45555.653078703705</v>
      </c>
      <c r="F58" s="4" t="s">
        <v>21</v>
      </c>
      <c r="G58" s="4"/>
      <c r="H58" s="6">
        <v>21.85</v>
      </c>
      <c r="I58" s="4" t="s">
        <v>0</v>
      </c>
      <c r="J58" s="7">
        <v>121</v>
      </c>
      <c r="K58" s="4" t="s">
        <v>18</v>
      </c>
      <c r="L58" s="4" t="s">
        <v>155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45555.694293981483</v>
      </c>
      <c r="F59" s="4" t="s">
        <v>21</v>
      </c>
      <c r="G59" s="4"/>
      <c r="H59" s="6">
        <v>21.85</v>
      </c>
      <c r="I59" s="4" t="s">
        <v>0</v>
      </c>
      <c r="J59" s="7">
        <v>505</v>
      </c>
      <c r="K59" s="4" t="s">
        <v>18</v>
      </c>
      <c r="L59" s="4" t="s">
        <v>156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45555.726979166669</v>
      </c>
      <c r="F60" s="4" t="s">
        <v>21</v>
      </c>
      <c r="G60" s="4"/>
      <c r="H60" s="6">
        <v>21.85</v>
      </c>
      <c r="I60" s="4" t="s">
        <v>0</v>
      </c>
      <c r="J60" s="7">
        <v>317</v>
      </c>
      <c r="K60" s="4" t="s">
        <v>18</v>
      </c>
      <c r="L60" s="4" t="s">
        <v>157</v>
      </c>
    </row>
    <row r="61" spans="1:12" x14ac:dyDescent="0.2">
      <c r="A61" s="7"/>
      <c r="B61" s="7"/>
      <c r="C61" s="4"/>
      <c r="D61" s="4"/>
      <c r="E61" s="8"/>
      <c r="F61" s="4"/>
      <c r="G61" s="4"/>
      <c r="H61" s="6"/>
      <c r="I61" s="4"/>
      <c r="J61" s="7"/>
      <c r="K61" s="4"/>
      <c r="L61" s="4"/>
    </row>
    <row r="62" spans="1:12" x14ac:dyDescent="0.2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7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8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3"/>
  <sheetViews>
    <sheetView topLeftCell="A16" zoomScale="112" zoomScaleNormal="112" workbookViewId="0">
      <selection activeCell="G52" sqref="G52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12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12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12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12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12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12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12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5" si="11">ROUND(E39*G39,2)</f>
        <v>337160.01</v>
      </c>
      <c r="I39" s="24" t="s">
        <v>94</v>
      </c>
    </row>
    <row r="40" spans="4:12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12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12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12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12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f t="shared" si="11"/>
        <v>379999.15</v>
      </c>
      <c r="I44" s="24" t="s">
        <v>104</v>
      </c>
    </row>
    <row r="45" spans="4:12" x14ac:dyDescent="0.2">
      <c r="D45" s="32" t="s">
        <v>105</v>
      </c>
      <c r="E45" s="35">
        <v>3000</v>
      </c>
      <c r="F45" s="34">
        <v>3.9233985723458805E-5</v>
      </c>
      <c r="G45" s="37">
        <v>23.563182999999999</v>
      </c>
      <c r="H45" s="35">
        <f t="shared" si="11"/>
        <v>70689.55</v>
      </c>
      <c r="I45" s="24" t="s">
        <v>106</v>
      </c>
    </row>
    <row r="46" spans="4:12" x14ac:dyDescent="0.2">
      <c r="D46" s="32" t="s">
        <v>107</v>
      </c>
      <c r="E46" s="35">
        <v>15000</v>
      </c>
      <c r="F46" s="34">
        <v>1.9616992861729403E-4</v>
      </c>
      <c r="G46" s="37">
        <v>23.243796800000002</v>
      </c>
      <c r="H46" s="35">
        <f t="shared" ref="H46" si="12">ROUND(E46*G46,2)</f>
        <v>348656.95</v>
      </c>
      <c r="I46" s="24" t="s">
        <v>108</v>
      </c>
    </row>
    <row r="47" spans="4:12" x14ac:dyDescent="0.2">
      <c r="D47" s="32" t="s">
        <v>109</v>
      </c>
      <c r="E47" s="35">
        <v>15000</v>
      </c>
      <c r="F47" s="34">
        <v>1.9616992861729403E-4</v>
      </c>
      <c r="G47" s="37">
        <v>22.938893400000001</v>
      </c>
      <c r="H47" s="35">
        <f>ROUND(E47*G47,2)</f>
        <v>344083.4</v>
      </c>
      <c r="I47" s="24" t="s">
        <v>110</v>
      </c>
    </row>
    <row r="48" spans="4:12" x14ac:dyDescent="0.2">
      <c r="D48" s="32" t="s">
        <v>158</v>
      </c>
      <c r="E48" s="35">
        <v>14929</v>
      </c>
      <c r="F48" s="34">
        <v>1.9524139095517218E-4</v>
      </c>
      <c r="G48" s="37">
        <v>22.207696525688259</v>
      </c>
      <c r="H48" s="35">
        <f>ROUND(E48*G48,2)</f>
        <v>331538.7</v>
      </c>
      <c r="I48" s="24" t="s">
        <v>159</v>
      </c>
      <c r="L48" s="55"/>
    </row>
    <row r="49" spans="4:9" x14ac:dyDescent="0.2">
      <c r="E49" s="35"/>
      <c r="F49" s="34"/>
      <c r="G49" s="37"/>
      <c r="H49" s="35"/>
      <c r="I49" s="24"/>
    </row>
    <row r="50" spans="4:9" x14ac:dyDescent="0.2">
      <c r="D50" s="39" t="s">
        <v>39</v>
      </c>
      <c r="E50" s="40">
        <f>SUM(E9:E49)</f>
        <v>539677</v>
      </c>
      <c r="F50" s="41">
        <f>SUM(F9:F49)</f>
        <v>7.0330226970307524E-3</v>
      </c>
      <c r="G50" s="42">
        <f>H50/E50</f>
        <v>20.916965833266939</v>
      </c>
      <c r="H50" s="40">
        <f>SUM(H9:H49)</f>
        <v>11288405.370000001</v>
      </c>
      <c r="I50" s="39"/>
    </row>
    <row r="51" spans="4:9" x14ac:dyDescent="0.2">
      <c r="E51" s="35"/>
      <c r="F51" s="33"/>
      <c r="G51" s="38"/>
      <c r="H51" s="35"/>
    </row>
    <row r="52" spans="4:9" x14ac:dyDescent="0.2">
      <c r="E52" s="35"/>
      <c r="F52" s="33"/>
      <c r="G52" s="38"/>
      <c r="H52" s="35"/>
    </row>
    <row r="53" spans="4:9" x14ac:dyDescent="0.2">
      <c r="E53" s="35"/>
      <c r="F53" s="33"/>
      <c r="G53" s="33"/>
      <c r="H53" s="35"/>
    </row>
    <row r="54" spans="4:9" x14ac:dyDescent="0.2">
      <c r="E54" s="35"/>
      <c r="F54" s="33"/>
      <c r="G54" s="33"/>
      <c r="H54" s="35"/>
    </row>
    <row r="55" spans="4:9" x14ac:dyDescent="0.2">
      <c r="E55" s="35"/>
      <c r="F55" s="33"/>
      <c r="G55" s="33"/>
    </row>
    <row r="56" spans="4:9" x14ac:dyDescent="0.2">
      <c r="E56" s="35"/>
      <c r="F56" s="33"/>
      <c r="G56" s="33"/>
    </row>
    <row r="57" spans="4:9" x14ac:dyDescent="0.2">
      <c r="E57" s="35"/>
      <c r="F57" s="33"/>
      <c r="G57" s="33"/>
    </row>
    <row r="58" spans="4:9" x14ac:dyDescent="0.2">
      <c r="E58" s="35"/>
      <c r="F58" s="33"/>
      <c r="G58" s="33"/>
    </row>
    <row r="59" spans="4:9" x14ac:dyDescent="0.2">
      <c r="E59" s="36"/>
      <c r="F59" s="33"/>
      <c r="G59" s="33"/>
    </row>
    <row r="60" spans="4:9" x14ac:dyDescent="0.2">
      <c r="E60" s="36"/>
      <c r="F60" s="33"/>
      <c r="G60" s="33"/>
    </row>
    <row r="61" spans="4:9" x14ac:dyDescent="0.2">
      <c r="F61" s="33"/>
      <c r="G61" s="33"/>
    </row>
    <row r="62" spans="4:9" x14ac:dyDescent="0.2">
      <c r="F62" s="33"/>
      <c r="G62" s="33"/>
    </row>
    <row r="63" spans="4:9" x14ac:dyDescent="0.2">
      <c r="F63" s="33"/>
      <c r="G63" s="33"/>
    </row>
    <row r="64" spans="4:9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F375" s="33"/>
      <c r="G375" s="33"/>
    </row>
    <row r="376" spans="6:7" x14ac:dyDescent="0.2">
      <c r="F376" s="33"/>
      <c r="G376" s="33"/>
    </row>
    <row r="377" spans="6:7" x14ac:dyDescent="0.2">
      <c r="F377" s="33"/>
      <c r="G377" s="33"/>
    </row>
    <row r="378" spans="6:7" x14ac:dyDescent="0.2">
      <c r="F378" s="33"/>
      <c r="G378" s="33"/>
    </row>
    <row r="379" spans="6:7" x14ac:dyDescent="0.2">
      <c r="F379" s="33"/>
      <c r="G379" s="33"/>
    </row>
    <row r="380" spans="6:7" x14ac:dyDescent="0.2">
      <c r="G380" s="33"/>
    </row>
    <row r="381" spans="6:7" x14ac:dyDescent="0.2">
      <c r="G381" s="33"/>
    </row>
    <row r="382" spans="6:7" x14ac:dyDescent="0.2">
      <c r="G382" s="33"/>
    </row>
    <row r="383" spans="6:7" x14ac:dyDescent="0.2">
      <c r="G383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AURENGE Loïc</cp:lastModifiedBy>
  <dcterms:created xsi:type="dcterms:W3CDTF">2017-06-12T22:45:47Z</dcterms:created>
  <dcterms:modified xsi:type="dcterms:W3CDTF">2024-09-20T16:35:57Z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